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LAVORO\PRATICHE\PR1982021_VVIA CdB_impianto Vamporazze\Osservazioni\materiali_CdB\Documenti per procedura VIA\Misura portata\per provincia\"/>
    </mc:Choice>
  </mc:AlternateContent>
  <xr:revisionPtr revIDLastSave="0" documentId="13_ncr:1_{3150D845-01F4-43B7-B66A-DBFB6342661E}" xr6:coauthVersionLast="47" xr6:coauthVersionMax="47" xr10:uidLastSave="{00000000-0000-0000-0000-000000000000}"/>
  <bookViews>
    <workbookView xWindow="-120" yWindow="-120" windowWidth="29040" windowHeight="15720" firstSheet="1" activeTab="2" xr2:uid="{00000000-000D-0000-FFFF-FFFF00000000}"/>
  </bookViews>
  <sheets>
    <sheet name="aprile" sheetId="2" r:id="rId1"/>
    <sheet name="maggio" sheetId="12" r:id="rId2"/>
    <sheet name="giugno" sheetId="14" r:id="rId3"/>
    <sheet name="luglio" sheetId="13" r:id="rId4"/>
    <sheet name="agosto" sheetId="16" r:id="rId5"/>
    <sheet name="settembre" sheetId="17" r:id="rId6"/>
    <sheet name="TOTALE FONTI 2021" sheetId="15" r:id="rId7"/>
    <sheet name="SUPERFICI" sheetId="9" r:id="rId8"/>
    <sheet name="CANONI E CONCESSIONI" sheetId="10" r:id="rId9"/>
    <sheet name="SUPERFICI (2)" sheetId="1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51" i="17" l="1"/>
  <c r="AL151" i="16"/>
  <c r="AL151" i="13"/>
  <c r="AL151" i="12"/>
  <c r="AL151" i="14"/>
  <c r="G95" i="9" l="1"/>
  <c r="G99" i="9"/>
  <c r="D92" i="9"/>
  <c r="AK151" i="17"/>
  <c r="AK151" i="16"/>
  <c r="AK151" i="13"/>
  <c r="Z151" i="14"/>
  <c r="Y151" i="13"/>
  <c r="B43" i="9"/>
  <c r="AK151" i="12"/>
  <c r="Y151" i="12"/>
  <c r="B87" i="18" l="1"/>
  <c r="B88" i="18" s="1"/>
  <c r="G88" i="18" s="1"/>
  <c r="G93" i="18" s="1"/>
  <c r="G81" i="18"/>
  <c r="H79" i="18"/>
  <c r="H92" i="18" s="1"/>
  <c r="F79" i="18"/>
  <c r="F92" i="18" s="1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79" i="18" s="1"/>
  <c r="G92" i="18" s="1"/>
  <c r="G64" i="18"/>
  <c r="G63" i="18"/>
  <c r="I63" i="18" s="1"/>
  <c r="E61" i="18"/>
  <c r="E60" i="18"/>
  <c r="E59" i="18"/>
  <c r="E58" i="18"/>
  <c r="E57" i="18"/>
  <c r="E56" i="18"/>
  <c r="E55" i="18"/>
  <c r="E54" i="18"/>
  <c r="E53" i="18"/>
  <c r="E52" i="18"/>
  <c r="E51" i="18"/>
  <c r="E50" i="18"/>
  <c r="E79" i="18" s="1"/>
  <c r="E92" i="18" s="1"/>
  <c r="D49" i="18"/>
  <c r="D48" i="18"/>
  <c r="D47" i="18"/>
  <c r="D46" i="18"/>
  <c r="D79" i="18" s="1"/>
  <c r="D92" i="18" s="1"/>
  <c r="D94" i="18" s="1"/>
  <c r="B43" i="18"/>
  <c r="F43" i="18" s="1"/>
  <c r="F93" i="18" s="1"/>
  <c r="H21" i="18"/>
  <c r="H91" i="18" s="1"/>
  <c r="E20" i="18"/>
  <c r="G19" i="18"/>
  <c r="G18" i="18"/>
  <c r="G17" i="18"/>
  <c r="G16" i="18"/>
  <c r="G15" i="18"/>
  <c r="I15" i="18" s="1"/>
  <c r="G14" i="18"/>
  <c r="G13" i="18"/>
  <c r="I13" i="18" s="1"/>
  <c r="F12" i="18"/>
  <c r="F21" i="18" s="1"/>
  <c r="F91" i="18" s="1"/>
  <c r="E11" i="18"/>
  <c r="E10" i="18"/>
  <c r="E9" i="18"/>
  <c r="E21" i="18" s="1"/>
  <c r="E91" i="18" s="1"/>
  <c r="G8" i="18"/>
  <c r="I8" i="18" s="1"/>
  <c r="E7" i="18"/>
  <c r="D6" i="18"/>
  <c r="D5" i="18"/>
  <c r="D21" i="18" s="1"/>
  <c r="D91" i="18" s="1"/>
  <c r="G4" i="18"/>
  <c r="G21" i="18" s="1"/>
  <c r="G91" i="18" s="1"/>
  <c r="D3" i="18"/>
  <c r="B44" i="18" l="1"/>
  <c r="E44" i="18" s="1"/>
  <c r="E93" i="18" s="1"/>
  <c r="G94" i="18"/>
  <c r="G95" i="18" s="1"/>
  <c r="I71" i="18"/>
  <c r="H105" i="18"/>
  <c r="I91" i="18"/>
  <c r="D95" i="18"/>
  <c r="E94" i="18"/>
  <c r="E95" i="18" s="1"/>
  <c r="F94" i="18"/>
  <c r="F95" i="18" s="1"/>
  <c r="H87" i="18"/>
  <c r="H93" i="18" s="1"/>
  <c r="H94" i="18" s="1"/>
  <c r="H95" i="18" s="1"/>
  <c r="B44" i="9"/>
  <c r="B88" i="9"/>
  <c r="B87" i="9"/>
  <c r="G99" i="18" l="1"/>
  <c r="D99" i="18"/>
  <c r="H102" i="18" s="1"/>
  <c r="H108" i="18" s="1"/>
  <c r="I95" i="18"/>
  <c r="F43" i="9"/>
  <c r="F93" i="9" s="1"/>
  <c r="E44" i="9"/>
  <c r="E93" i="9" s="1"/>
  <c r="F40" i="17" l="1"/>
  <c r="AN20" i="13" l="1"/>
  <c r="AN19" i="13"/>
  <c r="AN18" i="13"/>
  <c r="AP18" i="13" s="1"/>
  <c r="F40" i="16"/>
  <c r="AJ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AF11" i="16"/>
  <c r="AG11" i="16"/>
  <c r="AH11" i="16"/>
  <c r="AI11" i="16"/>
  <c r="F11" i="16"/>
  <c r="E11" i="16" l="1"/>
  <c r="S40" i="14"/>
  <c r="F40" i="12" l="1"/>
  <c r="AL94" i="2"/>
  <c r="AE40" i="16" l="1"/>
  <c r="AN56" i="13" l="1"/>
  <c r="Z157" i="13"/>
  <c r="G88" i="9" l="1"/>
  <c r="G93" i="9" s="1"/>
  <c r="H87" i="9"/>
  <c r="H93" i="9" s="1"/>
  <c r="G81" i="9"/>
  <c r="AJ157" i="17" l="1"/>
  <c r="AI157" i="17"/>
  <c r="AH157" i="17"/>
  <c r="AG157" i="17"/>
  <c r="AF157" i="17"/>
  <c r="AE157" i="17"/>
  <c r="AD157" i="17"/>
  <c r="AC157" i="17"/>
  <c r="AB157" i="17"/>
  <c r="AA157" i="17"/>
  <c r="Z157" i="17"/>
  <c r="Y157" i="17"/>
  <c r="X157" i="17"/>
  <c r="W157" i="17"/>
  <c r="V157" i="17"/>
  <c r="U157" i="17"/>
  <c r="T157" i="17"/>
  <c r="S157" i="17"/>
  <c r="R157" i="17"/>
  <c r="Q157" i="17"/>
  <c r="P157" i="17"/>
  <c r="O157" i="17"/>
  <c r="N157" i="17"/>
  <c r="M157" i="17"/>
  <c r="L157" i="17"/>
  <c r="K157" i="17"/>
  <c r="J157" i="17"/>
  <c r="I157" i="17"/>
  <c r="H157" i="17"/>
  <c r="G157" i="17"/>
  <c r="F157" i="17"/>
  <c r="AN155" i="17"/>
  <c r="AP155" i="17" s="1"/>
  <c r="I155" i="15" s="1"/>
  <c r="AN154" i="17"/>
  <c r="AP154" i="17" s="1"/>
  <c r="I154" i="15" s="1"/>
  <c r="AN153" i="17"/>
  <c r="AP153" i="17" s="1"/>
  <c r="I153" i="15" s="1"/>
  <c r="AJ151" i="17"/>
  <c r="AI151" i="17"/>
  <c r="AH151" i="17"/>
  <c r="AG151" i="17"/>
  <c r="AF151" i="17"/>
  <c r="AE151" i="17"/>
  <c r="AD151" i="17"/>
  <c r="AC151" i="17"/>
  <c r="AB151" i="17"/>
  <c r="AA151" i="17"/>
  <c r="Z151" i="17"/>
  <c r="Y151" i="17"/>
  <c r="X151" i="17"/>
  <c r="W151" i="17"/>
  <c r="V151" i="17"/>
  <c r="U151" i="17"/>
  <c r="T151" i="17"/>
  <c r="S151" i="17"/>
  <c r="R151" i="17"/>
  <c r="Q151" i="17"/>
  <c r="P151" i="17"/>
  <c r="O151" i="17"/>
  <c r="N151" i="17"/>
  <c r="M151" i="17"/>
  <c r="L151" i="17"/>
  <c r="K151" i="17"/>
  <c r="J151" i="17"/>
  <c r="I151" i="17"/>
  <c r="H151" i="17"/>
  <c r="G151" i="17"/>
  <c r="F151" i="17"/>
  <c r="AN149" i="17"/>
  <c r="AP149" i="17" s="1"/>
  <c r="I149" i="15" s="1"/>
  <c r="AN148" i="17"/>
  <c r="AP148" i="17" s="1"/>
  <c r="I148" i="15" s="1"/>
  <c r="AN147" i="17"/>
  <c r="AP147" i="17" s="1"/>
  <c r="I147" i="15" s="1"/>
  <c r="AN146" i="17"/>
  <c r="AP146" i="17" s="1"/>
  <c r="I146" i="15" s="1"/>
  <c r="AN145" i="17"/>
  <c r="AP145" i="17" s="1"/>
  <c r="I145" i="15" s="1"/>
  <c r="AN144" i="17"/>
  <c r="AP144" i="17" s="1"/>
  <c r="I144" i="15" s="1"/>
  <c r="AN143" i="17"/>
  <c r="AP143" i="17" s="1"/>
  <c r="I143" i="15" s="1"/>
  <c r="AN142" i="17"/>
  <c r="AP142" i="17" s="1"/>
  <c r="I142" i="15" s="1"/>
  <c r="AN141" i="17"/>
  <c r="AP141" i="17" s="1"/>
  <c r="I141" i="15" s="1"/>
  <c r="AN140" i="17"/>
  <c r="AP140" i="17" s="1"/>
  <c r="I140" i="15" s="1"/>
  <c r="AN139" i="17"/>
  <c r="AP139" i="17" s="1"/>
  <c r="I139" i="15" s="1"/>
  <c r="AN138" i="17"/>
  <c r="AP138" i="17" s="1"/>
  <c r="I138" i="15" s="1"/>
  <c r="AN137" i="17"/>
  <c r="AP137" i="17" s="1"/>
  <c r="I137" i="15" s="1"/>
  <c r="AN136" i="17"/>
  <c r="AP136" i="17" s="1"/>
  <c r="I136" i="15" s="1"/>
  <c r="AN135" i="17"/>
  <c r="AP135" i="17" s="1"/>
  <c r="I135" i="15" s="1"/>
  <c r="AN134" i="17"/>
  <c r="AP134" i="17" s="1"/>
  <c r="I134" i="15" s="1"/>
  <c r="AN133" i="17"/>
  <c r="AP133" i="17" s="1"/>
  <c r="I133" i="15" s="1"/>
  <c r="AN132" i="17"/>
  <c r="AP132" i="17" s="1"/>
  <c r="I132" i="15" s="1"/>
  <c r="AN131" i="17"/>
  <c r="AP131" i="17" s="1"/>
  <c r="I131" i="15" s="1"/>
  <c r="AN130" i="17"/>
  <c r="AP130" i="17" s="1"/>
  <c r="I130" i="15" s="1"/>
  <c r="AN129" i="17"/>
  <c r="AP129" i="17" s="1"/>
  <c r="I129" i="15" s="1"/>
  <c r="AN128" i="17"/>
  <c r="AP128" i="17" s="1"/>
  <c r="I128" i="15" s="1"/>
  <c r="AN127" i="17"/>
  <c r="AP127" i="17" s="1"/>
  <c r="I127" i="15" s="1"/>
  <c r="AN126" i="17"/>
  <c r="AP126" i="17" s="1"/>
  <c r="I126" i="15" s="1"/>
  <c r="AN125" i="17"/>
  <c r="AP125" i="17" s="1"/>
  <c r="I125" i="15" s="1"/>
  <c r="AN124" i="17"/>
  <c r="AP124" i="17" s="1"/>
  <c r="I124" i="15" s="1"/>
  <c r="AN123" i="17"/>
  <c r="AP123" i="17" s="1"/>
  <c r="I123" i="15" s="1"/>
  <c r="AN122" i="17"/>
  <c r="AP122" i="17" s="1"/>
  <c r="I122" i="15" s="1"/>
  <c r="AN121" i="17"/>
  <c r="AP121" i="17" s="1"/>
  <c r="I121" i="15" s="1"/>
  <c r="AN120" i="17"/>
  <c r="AP120" i="17" s="1"/>
  <c r="I120" i="15" s="1"/>
  <c r="AN119" i="17"/>
  <c r="AP119" i="17" s="1"/>
  <c r="I119" i="15" s="1"/>
  <c r="AN118" i="17"/>
  <c r="AP118" i="17" s="1"/>
  <c r="I118" i="15" s="1"/>
  <c r="AN117" i="17"/>
  <c r="AP117" i="17" s="1"/>
  <c r="I117" i="15" s="1"/>
  <c r="AN116" i="17"/>
  <c r="AP116" i="17" s="1"/>
  <c r="I116" i="15" s="1"/>
  <c r="AN115" i="17"/>
  <c r="AP115" i="17" s="1"/>
  <c r="I115" i="15" s="1"/>
  <c r="AN114" i="17"/>
  <c r="AP114" i="17" s="1"/>
  <c r="I114" i="15" s="1"/>
  <c r="AN113" i="17"/>
  <c r="AP113" i="17" s="1"/>
  <c r="I113" i="15" s="1"/>
  <c r="AN112" i="17"/>
  <c r="AP112" i="17" s="1"/>
  <c r="I112" i="15" s="1"/>
  <c r="AN111" i="17"/>
  <c r="AP111" i="17" s="1"/>
  <c r="I111" i="15" s="1"/>
  <c r="AN110" i="17"/>
  <c r="AP110" i="17" s="1"/>
  <c r="I110" i="15" s="1"/>
  <c r="AN109" i="17"/>
  <c r="AP109" i="17" s="1"/>
  <c r="I109" i="15" s="1"/>
  <c r="AN108" i="17"/>
  <c r="AP108" i="17" s="1"/>
  <c r="I108" i="15" s="1"/>
  <c r="AN107" i="17"/>
  <c r="AP107" i="17" s="1"/>
  <c r="I107" i="15" s="1"/>
  <c r="AN106" i="17"/>
  <c r="AP106" i="17" s="1"/>
  <c r="I106" i="15" s="1"/>
  <c r="AN105" i="17"/>
  <c r="AP105" i="17" s="1"/>
  <c r="I105" i="15" s="1"/>
  <c r="AN104" i="17"/>
  <c r="AP104" i="17" s="1"/>
  <c r="I104" i="15" s="1"/>
  <c r="AN103" i="17"/>
  <c r="AP103" i="17" s="1"/>
  <c r="I103" i="15" s="1"/>
  <c r="AN102" i="17"/>
  <c r="AP102" i="17" s="1"/>
  <c r="I102" i="15" s="1"/>
  <c r="AN101" i="17"/>
  <c r="AP101" i="17" s="1"/>
  <c r="I101" i="15" s="1"/>
  <c r="AN100" i="17"/>
  <c r="AP100" i="17" s="1"/>
  <c r="I100" i="15" s="1"/>
  <c r="AN99" i="17"/>
  <c r="AP99" i="17" s="1"/>
  <c r="I99" i="15" s="1"/>
  <c r="AN98" i="17"/>
  <c r="AP98" i="17" s="1"/>
  <c r="I98" i="15" s="1"/>
  <c r="AN97" i="17"/>
  <c r="AP97" i="17" s="1"/>
  <c r="I97" i="15" s="1"/>
  <c r="AN96" i="17"/>
  <c r="AP96" i="17" s="1"/>
  <c r="I96" i="15" s="1"/>
  <c r="AN95" i="17"/>
  <c r="AP95" i="17" s="1"/>
  <c r="I95" i="15" s="1"/>
  <c r="AN93" i="17"/>
  <c r="AP93" i="17" s="1"/>
  <c r="I93" i="15" s="1"/>
  <c r="AN92" i="17"/>
  <c r="AP92" i="17" s="1"/>
  <c r="I92" i="15" s="1"/>
  <c r="AN91" i="17"/>
  <c r="AP91" i="17" s="1"/>
  <c r="I91" i="15" s="1"/>
  <c r="AN90" i="17"/>
  <c r="AP90" i="17" s="1"/>
  <c r="I90" i="15" s="1"/>
  <c r="AN89" i="17"/>
  <c r="AP89" i="17" s="1"/>
  <c r="I89" i="15" s="1"/>
  <c r="AN88" i="17"/>
  <c r="AP88" i="17" s="1"/>
  <c r="I88" i="15" s="1"/>
  <c r="AN87" i="17"/>
  <c r="AP87" i="17" s="1"/>
  <c r="I87" i="15" s="1"/>
  <c r="AN86" i="17"/>
  <c r="AP86" i="17" s="1"/>
  <c r="I86" i="15" s="1"/>
  <c r="AN85" i="17"/>
  <c r="AP85" i="17" s="1"/>
  <c r="I85" i="15" s="1"/>
  <c r="AN84" i="17"/>
  <c r="AP84" i="17" s="1"/>
  <c r="I84" i="15" s="1"/>
  <c r="AN83" i="17"/>
  <c r="AP83" i="17" s="1"/>
  <c r="I83" i="15" s="1"/>
  <c r="AN82" i="17"/>
  <c r="AP82" i="17" s="1"/>
  <c r="I82" i="15" s="1"/>
  <c r="AN81" i="17"/>
  <c r="AP81" i="17" s="1"/>
  <c r="I81" i="15" s="1"/>
  <c r="AN80" i="17"/>
  <c r="AP80" i="17" s="1"/>
  <c r="I80" i="15" s="1"/>
  <c r="AN79" i="17"/>
  <c r="AP79" i="17" s="1"/>
  <c r="I79" i="15" s="1"/>
  <c r="AN78" i="17"/>
  <c r="AP78" i="17" s="1"/>
  <c r="I78" i="15" s="1"/>
  <c r="AN77" i="17"/>
  <c r="AP77" i="17" s="1"/>
  <c r="I77" i="15" s="1"/>
  <c r="AN76" i="17"/>
  <c r="AP76" i="17" s="1"/>
  <c r="I76" i="15" s="1"/>
  <c r="AN75" i="17"/>
  <c r="AP75" i="17" s="1"/>
  <c r="I75" i="15" s="1"/>
  <c r="AN74" i="17"/>
  <c r="AP74" i="17" s="1"/>
  <c r="I74" i="15" s="1"/>
  <c r="AN73" i="17"/>
  <c r="AP73" i="17" s="1"/>
  <c r="I73" i="15" s="1"/>
  <c r="AN72" i="17"/>
  <c r="AP72" i="17" s="1"/>
  <c r="I72" i="15" s="1"/>
  <c r="AN71" i="17"/>
  <c r="AP71" i="17" s="1"/>
  <c r="I71" i="15" s="1"/>
  <c r="AN70" i="17"/>
  <c r="AP70" i="17" s="1"/>
  <c r="I70" i="15" s="1"/>
  <c r="AN69" i="17"/>
  <c r="AP69" i="17" s="1"/>
  <c r="I69" i="15" s="1"/>
  <c r="AN68" i="17"/>
  <c r="AP68" i="17" s="1"/>
  <c r="I68" i="15" s="1"/>
  <c r="AN67" i="17"/>
  <c r="AP67" i="17" s="1"/>
  <c r="I67" i="15" s="1"/>
  <c r="AN66" i="17"/>
  <c r="AP66" i="17" s="1"/>
  <c r="I66" i="15" s="1"/>
  <c r="AN65" i="17"/>
  <c r="AP65" i="17" s="1"/>
  <c r="I65" i="15" s="1"/>
  <c r="AN64" i="17"/>
  <c r="AP64" i="17" s="1"/>
  <c r="I64" i="15" s="1"/>
  <c r="AN63" i="17"/>
  <c r="AP63" i="17" s="1"/>
  <c r="I63" i="15" s="1"/>
  <c r="AN62" i="17"/>
  <c r="AP62" i="17" s="1"/>
  <c r="I62" i="15" s="1"/>
  <c r="AN61" i="17"/>
  <c r="AP61" i="17" s="1"/>
  <c r="I61" i="15" s="1"/>
  <c r="AN60" i="17"/>
  <c r="AP60" i="17" s="1"/>
  <c r="I60" i="15" s="1"/>
  <c r="AN59" i="17"/>
  <c r="AP59" i="17" s="1"/>
  <c r="I59" i="15" s="1"/>
  <c r="AN58" i="17"/>
  <c r="AP58" i="17" s="1"/>
  <c r="I58" i="15" s="1"/>
  <c r="AN56" i="17"/>
  <c r="AP56" i="17" s="1"/>
  <c r="I56" i="15" s="1"/>
  <c r="AN55" i="17"/>
  <c r="AP55" i="17" s="1"/>
  <c r="I55" i="15" s="1"/>
  <c r="AN54" i="17"/>
  <c r="AP54" i="17" s="1"/>
  <c r="I54" i="15" s="1"/>
  <c r="AN53" i="17"/>
  <c r="AP53" i="17" s="1"/>
  <c r="I53" i="15" s="1"/>
  <c r="AN52" i="17"/>
  <c r="AP52" i="17" s="1"/>
  <c r="I52" i="15" s="1"/>
  <c r="AN51" i="17"/>
  <c r="AP51" i="17" s="1"/>
  <c r="I51" i="15" s="1"/>
  <c r="AN50" i="17"/>
  <c r="AP50" i="17" s="1"/>
  <c r="I50" i="15" s="1"/>
  <c r="AN49" i="17"/>
  <c r="AP49" i="17" s="1"/>
  <c r="I49" i="15" s="1"/>
  <c r="AN48" i="17"/>
  <c r="AP48" i="17" s="1"/>
  <c r="I48" i="15" s="1"/>
  <c r="AN47" i="17"/>
  <c r="AP47" i="17" s="1"/>
  <c r="I47" i="15" s="1"/>
  <c r="AN46" i="17"/>
  <c r="AP46" i="17" s="1"/>
  <c r="I46" i="15" s="1"/>
  <c r="AN44" i="17"/>
  <c r="AP44" i="17" s="1"/>
  <c r="I44" i="15" s="1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AN38" i="17"/>
  <c r="AP38" i="17" s="1"/>
  <c r="I38" i="15" s="1"/>
  <c r="AN37" i="17"/>
  <c r="AP37" i="17" s="1"/>
  <c r="I37" i="15" s="1"/>
  <c r="AN36" i="17"/>
  <c r="AP36" i="17" s="1"/>
  <c r="I36" i="15" s="1"/>
  <c r="AN35" i="17"/>
  <c r="AP35" i="17" s="1"/>
  <c r="I35" i="15" s="1"/>
  <c r="AN34" i="17"/>
  <c r="AP34" i="17" s="1"/>
  <c r="I34" i="15" s="1"/>
  <c r="AN33" i="17"/>
  <c r="AP33" i="17" s="1"/>
  <c r="I33" i="15" s="1"/>
  <c r="AN32" i="17"/>
  <c r="AP32" i="17" s="1"/>
  <c r="I32" i="15" s="1"/>
  <c r="AN31" i="17"/>
  <c r="AP31" i="17" s="1"/>
  <c r="I31" i="15" s="1"/>
  <c r="AN30" i="17"/>
  <c r="AP30" i="17" s="1"/>
  <c r="I30" i="15" s="1"/>
  <c r="AN29" i="17"/>
  <c r="AP29" i="17" s="1"/>
  <c r="I29" i="15" s="1"/>
  <c r="AN27" i="17"/>
  <c r="AP27" i="17" s="1"/>
  <c r="I27" i="15" s="1"/>
  <c r="AN26" i="17"/>
  <c r="AP26" i="17" s="1"/>
  <c r="I26" i="15" s="1"/>
  <c r="AN25" i="17"/>
  <c r="AP25" i="17" s="1"/>
  <c r="I25" i="15" s="1"/>
  <c r="AN24" i="17"/>
  <c r="AP24" i="17" s="1"/>
  <c r="I24" i="15" s="1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AN20" i="17"/>
  <c r="AP20" i="17" s="1"/>
  <c r="I20" i="15" s="1"/>
  <c r="AN19" i="17"/>
  <c r="AP19" i="17" s="1"/>
  <c r="I19" i="15" s="1"/>
  <c r="AN18" i="17"/>
  <c r="AP18" i="17" s="1"/>
  <c r="I18" i="15" s="1"/>
  <c r="AN17" i="17"/>
  <c r="AP17" i="17" s="1"/>
  <c r="I17" i="15" s="1"/>
  <c r="AN16" i="17"/>
  <c r="AP16" i="17" s="1"/>
  <c r="I16" i="15" s="1"/>
  <c r="AN15" i="17"/>
  <c r="AP15" i="17" s="1"/>
  <c r="I15" i="15" s="1"/>
  <c r="AN14" i="17"/>
  <c r="AP14" i="17" s="1"/>
  <c r="I14" i="15" s="1"/>
  <c r="AN13" i="17"/>
  <c r="AP13" i="17" s="1"/>
  <c r="I13" i="15" s="1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AN9" i="17"/>
  <c r="AP9" i="17" s="1"/>
  <c r="I9" i="15" s="1"/>
  <c r="AN8" i="17"/>
  <c r="AP8" i="17" s="1"/>
  <c r="I8" i="15" s="1"/>
  <c r="AN7" i="17"/>
  <c r="AP7" i="17" s="1"/>
  <c r="I7" i="15" s="1"/>
  <c r="AN6" i="17"/>
  <c r="AP6" i="17" s="1"/>
  <c r="I6" i="15" s="1"/>
  <c r="AN5" i="17"/>
  <c r="AP5" i="17" s="1"/>
  <c r="I5" i="15" s="1"/>
  <c r="AJ157" i="16"/>
  <c r="AI157" i="16"/>
  <c r="AH157" i="16"/>
  <c r="AG157" i="16"/>
  <c r="AF157" i="16"/>
  <c r="AE157" i="16"/>
  <c r="AD157" i="16"/>
  <c r="AC157" i="16"/>
  <c r="AB157" i="16"/>
  <c r="AA157" i="16"/>
  <c r="Z157" i="16"/>
  <c r="Y157" i="16"/>
  <c r="X157" i="16"/>
  <c r="W157" i="16"/>
  <c r="V157" i="16"/>
  <c r="U157" i="16"/>
  <c r="T157" i="16"/>
  <c r="S157" i="16"/>
  <c r="R157" i="16"/>
  <c r="Q157" i="16"/>
  <c r="P157" i="16"/>
  <c r="O157" i="16"/>
  <c r="N157" i="16"/>
  <c r="M157" i="16"/>
  <c r="L157" i="16"/>
  <c r="K157" i="16"/>
  <c r="J157" i="16"/>
  <c r="I157" i="16"/>
  <c r="H157" i="16"/>
  <c r="G157" i="16"/>
  <c r="F157" i="16"/>
  <c r="AN155" i="16"/>
  <c r="AP155" i="16" s="1"/>
  <c r="H155" i="15" s="1"/>
  <c r="AN154" i="16"/>
  <c r="AP154" i="16" s="1"/>
  <c r="H154" i="15" s="1"/>
  <c r="AN153" i="16"/>
  <c r="AP153" i="16" s="1"/>
  <c r="H153" i="15" s="1"/>
  <c r="AJ151" i="16"/>
  <c r="AI151" i="16"/>
  <c r="AH151" i="16"/>
  <c r="AG151" i="16"/>
  <c r="AF151" i="16"/>
  <c r="AE151" i="16"/>
  <c r="AD151" i="16"/>
  <c r="AC151" i="16"/>
  <c r="AB151" i="16"/>
  <c r="AA151" i="16"/>
  <c r="Z151" i="16"/>
  <c r="Y151" i="16"/>
  <c r="X151" i="16"/>
  <c r="W151" i="16"/>
  <c r="V151" i="16"/>
  <c r="U151" i="16"/>
  <c r="T151" i="16"/>
  <c r="S151" i="16"/>
  <c r="R151" i="16"/>
  <c r="Q151" i="16"/>
  <c r="P151" i="16"/>
  <c r="O151" i="16"/>
  <c r="N151" i="16"/>
  <c r="M151" i="16"/>
  <c r="L151" i="16"/>
  <c r="K151" i="16"/>
  <c r="J151" i="16"/>
  <c r="I151" i="16"/>
  <c r="H151" i="16"/>
  <c r="G151" i="16"/>
  <c r="F151" i="16"/>
  <c r="AN149" i="16"/>
  <c r="AP149" i="16" s="1"/>
  <c r="H149" i="15" s="1"/>
  <c r="AN148" i="16"/>
  <c r="AP148" i="16" s="1"/>
  <c r="H148" i="15" s="1"/>
  <c r="AN147" i="16"/>
  <c r="AP147" i="16" s="1"/>
  <c r="H147" i="15" s="1"/>
  <c r="AN146" i="16"/>
  <c r="AP146" i="16" s="1"/>
  <c r="H146" i="15" s="1"/>
  <c r="AN145" i="16"/>
  <c r="AP145" i="16" s="1"/>
  <c r="H145" i="15" s="1"/>
  <c r="AN144" i="16"/>
  <c r="AP144" i="16" s="1"/>
  <c r="H144" i="15" s="1"/>
  <c r="AN143" i="16"/>
  <c r="AP143" i="16" s="1"/>
  <c r="H143" i="15" s="1"/>
  <c r="AN142" i="16"/>
  <c r="AP142" i="16" s="1"/>
  <c r="H142" i="15" s="1"/>
  <c r="AN141" i="16"/>
  <c r="AP141" i="16" s="1"/>
  <c r="H141" i="15" s="1"/>
  <c r="AN140" i="16"/>
  <c r="AP140" i="16" s="1"/>
  <c r="H140" i="15" s="1"/>
  <c r="AN139" i="16"/>
  <c r="AP139" i="16" s="1"/>
  <c r="H139" i="15" s="1"/>
  <c r="AN138" i="16"/>
  <c r="AP138" i="16" s="1"/>
  <c r="H138" i="15" s="1"/>
  <c r="AN137" i="16"/>
  <c r="AP137" i="16" s="1"/>
  <c r="H137" i="15" s="1"/>
  <c r="AN136" i="16"/>
  <c r="AP136" i="16" s="1"/>
  <c r="H136" i="15" s="1"/>
  <c r="AN135" i="16"/>
  <c r="AP135" i="16" s="1"/>
  <c r="H135" i="15" s="1"/>
  <c r="AN134" i="16"/>
  <c r="AP134" i="16" s="1"/>
  <c r="H134" i="15" s="1"/>
  <c r="AN133" i="16"/>
  <c r="AP133" i="16" s="1"/>
  <c r="H133" i="15" s="1"/>
  <c r="AN132" i="16"/>
  <c r="AP132" i="16" s="1"/>
  <c r="H132" i="15" s="1"/>
  <c r="AN131" i="16"/>
  <c r="AP131" i="16" s="1"/>
  <c r="H131" i="15" s="1"/>
  <c r="AN130" i="16"/>
  <c r="AP130" i="16" s="1"/>
  <c r="H130" i="15" s="1"/>
  <c r="AN129" i="16"/>
  <c r="AP129" i="16" s="1"/>
  <c r="H129" i="15" s="1"/>
  <c r="AN128" i="16"/>
  <c r="AP128" i="16" s="1"/>
  <c r="H128" i="15" s="1"/>
  <c r="AN127" i="16"/>
  <c r="AP127" i="16" s="1"/>
  <c r="H127" i="15" s="1"/>
  <c r="AN126" i="16"/>
  <c r="AP126" i="16" s="1"/>
  <c r="H126" i="15" s="1"/>
  <c r="AN125" i="16"/>
  <c r="AP125" i="16" s="1"/>
  <c r="H125" i="15" s="1"/>
  <c r="AN124" i="16"/>
  <c r="AP124" i="16" s="1"/>
  <c r="H124" i="15" s="1"/>
  <c r="AN123" i="16"/>
  <c r="AP123" i="16" s="1"/>
  <c r="H123" i="15" s="1"/>
  <c r="AN122" i="16"/>
  <c r="AP122" i="16" s="1"/>
  <c r="H122" i="15" s="1"/>
  <c r="AN121" i="16"/>
  <c r="AP121" i="16" s="1"/>
  <c r="H121" i="15" s="1"/>
  <c r="AN120" i="16"/>
  <c r="AP120" i="16" s="1"/>
  <c r="H120" i="15" s="1"/>
  <c r="AN119" i="16"/>
  <c r="AP119" i="16" s="1"/>
  <c r="H119" i="15" s="1"/>
  <c r="AN118" i="16"/>
  <c r="AP118" i="16" s="1"/>
  <c r="H118" i="15" s="1"/>
  <c r="AN117" i="16"/>
  <c r="AP117" i="16" s="1"/>
  <c r="H117" i="15" s="1"/>
  <c r="AN116" i="16"/>
  <c r="AP116" i="16" s="1"/>
  <c r="H116" i="15" s="1"/>
  <c r="AN115" i="16"/>
  <c r="AP115" i="16" s="1"/>
  <c r="H115" i="15" s="1"/>
  <c r="AN114" i="16"/>
  <c r="AP114" i="16" s="1"/>
  <c r="H114" i="15" s="1"/>
  <c r="AN113" i="16"/>
  <c r="AP113" i="16" s="1"/>
  <c r="H113" i="15" s="1"/>
  <c r="AN112" i="16"/>
  <c r="AP112" i="16" s="1"/>
  <c r="H112" i="15" s="1"/>
  <c r="AN111" i="16"/>
  <c r="AP111" i="16" s="1"/>
  <c r="H111" i="15" s="1"/>
  <c r="AN110" i="16"/>
  <c r="AP110" i="16" s="1"/>
  <c r="H110" i="15" s="1"/>
  <c r="AN109" i="16"/>
  <c r="AP109" i="16" s="1"/>
  <c r="H109" i="15" s="1"/>
  <c r="AN108" i="16"/>
  <c r="AP108" i="16" s="1"/>
  <c r="H108" i="15" s="1"/>
  <c r="AN107" i="16"/>
  <c r="AP107" i="16" s="1"/>
  <c r="H107" i="15" s="1"/>
  <c r="AN106" i="16"/>
  <c r="AP106" i="16" s="1"/>
  <c r="H106" i="15" s="1"/>
  <c r="AN105" i="16"/>
  <c r="AP105" i="16" s="1"/>
  <c r="H105" i="15" s="1"/>
  <c r="AN104" i="16"/>
  <c r="AP104" i="16" s="1"/>
  <c r="H104" i="15" s="1"/>
  <c r="AN103" i="16"/>
  <c r="AP103" i="16" s="1"/>
  <c r="H103" i="15" s="1"/>
  <c r="AN102" i="16"/>
  <c r="AP102" i="16" s="1"/>
  <c r="H102" i="15" s="1"/>
  <c r="AN101" i="16"/>
  <c r="AP101" i="16" s="1"/>
  <c r="H101" i="15" s="1"/>
  <c r="AN100" i="16"/>
  <c r="AP100" i="16" s="1"/>
  <c r="H100" i="15" s="1"/>
  <c r="AN99" i="16"/>
  <c r="AP99" i="16" s="1"/>
  <c r="H99" i="15" s="1"/>
  <c r="AN98" i="16"/>
  <c r="AP98" i="16" s="1"/>
  <c r="H98" i="15" s="1"/>
  <c r="AN97" i="16"/>
  <c r="AP97" i="16" s="1"/>
  <c r="H97" i="15" s="1"/>
  <c r="AN96" i="16"/>
  <c r="AP96" i="16" s="1"/>
  <c r="H96" i="15" s="1"/>
  <c r="AN95" i="16"/>
  <c r="AP95" i="16" s="1"/>
  <c r="H95" i="15" s="1"/>
  <c r="AN93" i="16"/>
  <c r="AP93" i="16" s="1"/>
  <c r="H93" i="15" s="1"/>
  <c r="AN92" i="16"/>
  <c r="AP92" i="16" s="1"/>
  <c r="H92" i="15" s="1"/>
  <c r="AN91" i="16"/>
  <c r="AP91" i="16" s="1"/>
  <c r="H91" i="15" s="1"/>
  <c r="AN90" i="16"/>
  <c r="AP90" i="16" s="1"/>
  <c r="H90" i="15" s="1"/>
  <c r="AN89" i="16"/>
  <c r="AP89" i="16" s="1"/>
  <c r="H89" i="15" s="1"/>
  <c r="AN88" i="16"/>
  <c r="AP88" i="16" s="1"/>
  <c r="H88" i="15" s="1"/>
  <c r="AN87" i="16"/>
  <c r="AP87" i="16" s="1"/>
  <c r="H87" i="15" s="1"/>
  <c r="AN86" i="16"/>
  <c r="AP86" i="16" s="1"/>
  <c r="H86" i="15" s="1"/>
  <c r="AN85" i="16"/>
  <c r="AP85" i="16" s="1"/>
  <c r="H85" i="15" s="1"/>
  <c r="AN84" i="16"/>
  <c r="AP84" i="16" s="1"/>
  <c r="H84" i="15" s="1"/>
  <c r="AN83" i="16"/>
  <c r="AP83" i="16" s="1"/>
  <c r="H83" i="15" s="1"/>
  <c r="AN82" i="16"/>
  <c r="AP82" i="16" s="1"/>
  <c r="H82" i="15" s="1"/>
  <c r="AN81" i="16"/>
  <c r="AP81" i="16" s="1"/>
  <c r="H81" i="15" s="1"/>
  <c r="AN80" i="16"/>
  <c r="AP80" i="16" s="1"/>
  <c r="H80" i="15" s="1"/>
  <c r="AN79" i="16"/>
  <c r="AP79" i="16" s="1"/>
  <c r="H79" i="15" s="1"/>
  <c r="AN78" i="16"/>
  <c r="AP78" i="16" s="1"/>
  <c r="H78" i="15" s="1"/>
  <c r="AN77" i="16"/>
  <c r="AP77" i="16" s="1"/>
  <c r="H77" i="15" s="1"/>
  <c r="AN76" i="16"/>
  <c r="AP76" i="16" s="1"/>
  <c r="H76" i="15" s="1"/>
  <c r="AN75" i="16"/>
  <c r="AP75" i="16" s="1"/>
  <c r="H75" i="15" s="1"/>
  <c r="AN74" i="16"/>
  <c r="AP74" i="16" s="1"/>
  <c r="H74" i="15" s="1"/>
  <c r="AN73" i="16"/>
  <c r="AP73" i="16" s="1"/>
  <c r="H73" i="15" s="1"/>
  <c r="AN72" i="16"/>
  <c r="AP72" i="16" s="1"/>
  <c r="H72" i="15" s="1"/>
  <c r="AN71" i="16"/>
  <c r="AP71" i="16" s="1"/>
  <c r="H71" i="15" s="1"/>
  <c r="AN70" i="16"/>
  <c r="AP70" i="16" s="1"/>
  <c r="H70" i="15" s="1"/>
  <c r="AN69" i="16"/>
  <c r="AP69" i="16" s="1"/>
  <c r="H69" i="15" s="1"/>
  <c r="AN68" i="16"/>
  <c r="AP68" i="16" s="1"/>
  <c r="H68" i="15" s="1"/>
  <c r="AN67" i="16"/>
  <c r="AP67" i="16" s="1"/>
  <c r="H67" i="15" s="1"/>
  <c r="AN66" i="16"/>
  <c r="AP66" i="16" s="1"/>
  <c r="H66" i="15" s="1"/>
  <c r="AN65" i="16"/>
  <c r="AP65" i="16" s="1"/>
  <c r="H65" i="15" s="1"/>
  <c r="AN64" i="16"/>
  <c r="AP64" i="16" s="1"/>
  <c r="H64" i="15" s="1"/>
  <c r="AN63" i="16"/>
  <c r="AP63" i="16" s="1"/>
  <c r="H63" i="15" s="1"/>
  <c r="AN62" i="16"/>
  <c r="AP62" i="16" s="1"/>
  <c r="H62" i="15" s="1"/>
  <c r="AN61" i="16"/>
  <c r="AP61" i="16" s="1"/>
  <c r="H61" i="15" s="1"/>
  <c r="AN60" i="16"/>
  <c r="AP60" i="16" s="1"/>
  <c r="H60" i="15" s="1"/>
  <c r="AN59" i="16"/>
  <c r="AP59" i="16" s="1"/>
  <c r="H59" i="15" s="1"/>
  <c r="AN58" i="16"/>
  <c r="AP58" i="16" s="1"/>
  <c r="H58" i="15" s="1"/>
  <c r="AN56" i="16"/>
  <c r="AP56" i="16" s="1"/>
  <c r="H56" i="15" s="1"/>
  <c r="AN55" i="16"/>
  <c r="AP55" i="16" s="1"/>
  <c r="H55" i="15" s="1"/>
  <c r="AN54" i="16"/>
  <c r="AP54" i="16" s="1"/>
  <c r="H54" i="15" s="1"/>
  <c r="AN53" i="16"/>
  <c r="AP53" i="16" s="1"/>
  <c r="H53" i="15" s="1"/>
  <c r="AN52" i="16"/>
  <c r="AP52" i="16" s="1"/>
  <c r="H52" i="15" s="1"/>
  <c r="AN51" i="16"/>
  <c r="AP51" i="16" s="1"/>
  <c r="H51" i="15" s="1"/>
  <c r="AN50" i="16"/>
  <c r="AP50" i="16" s="1"/>
  <c r="H50" i="15" s="1"/>
  <c r="AN49" i="16"/>
  <c r="AP49" i="16" s="1"/>
  <c r="H49" i="15" s="1"/>
  <c r="AN48" i="16"/>
  <c r="AP48" i="16" s="1"/>
  <c r="H48" i="15" s="1"/>
  <c r="AN47" i="16"/>
  <c r="AP47" i="16" s="1"/>
  <c r="H47" i="15" s="1"/>
  <c r="AN46" i="16"/>
  <c r="AP46" i="16" s="1"/>
  <c r="H46" i="15" s="1"/>
  <c r="AN44" i="16"/>
  <c r="AP44" i="16" s="1"/>
  <c r="H44" i="15" s="1"/>
  <c r="AJ40" i="16"/>
  <c r="AI40" i="16"/>
  <c r="AH40" i="16"/>
  <c r="AG40" i="16"/>
  <c r="AF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AN38" i="16"/>
  <c r="AP38" i="16" s="1"/>
  <c r="H38" i="15" s="1"/>
  <c r="AN37" i="16"/>
  <c r="AP37" i="16" s="1"/>
  <c r="H37" i="15" s="1"/>
  <c r="AN36" i="16"/>
  <c r="AP36" i="16" s="1"/>
  <c r="H36" i="15" s="1"/>
  <c r="AN35" i="16"/>
  <c r="AP35" i="16" s="1"/>
  <c r="H35" i="15" s="1"/>
  <c r="AN34" i="16"/>
  <c r="AP34" i="16" s="1"/>
  <c r="H34" i="15" s="1"/>
  <c r="AN33" i="16"/>
  <c r="AP33" i="16" s="1"/>
  <c r="H33" i="15" s="1"/>
  <c r="AN32" i="16"/>
  <c r="AP32" i="16" s="1"/>
  <c r="H32" i="15" s="1"/>
  <c r="AN31" i="16"/>
  <c r="AP31" i="16" s="1"/>
  <c r="H31" i="15" s="1"/>
  <c r="AN30" i="16"/>
  <c r="AP30" i="16" s="1"/>
  <c r="H30" i="15" s="1"/>
  <c r="AN29" i="16"/>
  <c r="AP29" i="16" s="1"/>
  <c r="H29" i="15" s="1"/>
  <c r="AN27" i="16"/>
  <c r="AP27" i="16" s="1"/>
  <c r="H27" i="15" s="1"/>
  <c r="AN26" i="16"/>
  <c r="AP26" i="16" s="1"/>
  <c r="H26" i="15" s="1"/>
  <c r="AN25" i="16"/>
  <c r="AP25" i="16" s="1"/>
  <c r="H25" i="15" s="1"/>
  <c r="AN24" i="16"/>
  <c r="AP24" i="16" s="1"/>
  <c r="H24" i="15" s="1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AN20" i="16"/>
  <c r="AP20" i="16" s="1"/>
  <c r="H20" i="15" s="1"/>
  <c r="AN19" i="16"/>
  <c r="AP19" i="16" s="1"/>
  <c r="H19" i="15" s="1"/>
  <c r="AN18" i="16"/>
  <c r="AP18" i="16" s="1"/>
  <c r="H18" i="15" s="1"/>
  <c r="AN17" i="16"/>
  <c r="AP17" i="16" s="1"/>
  <c r="H17" i="15" s="1"/>
  <c r="AN16" i="16"/>
  <c r="AP16" i="16" s="1"/>
  <c r="H16" i="15" s="1"/>
  <c r="AN15" i="16"/>
  <c r="AP15" i="16" s="1"/>
  <c r="H15" i="15" s="1"/>
  <c r="AN14" i="16"/>
  <c r="AP14" i="16" s="1"/>
  <c r="H14" i="15" s="1"/>
  <c r="AN13" i="16"/>
  <c r="AP13" i="16" s="1"/>
  <c r="H13" i="15" s="1"/>
  <c r="AN9" i="16"/>
  <c r="AP9" i="16" s="1"/>
  <c r="H9" i="15" s="1"/>
  <c r="AN8" i="16"/>
  <c r="AP8" i="16" s="1"/>
  <c r="H8" i="15" s="1"/>
  <c r="AN7" i="16"/>
  <c r="AP7" i="16" s="1"/>
  <c r="H7" i="15" s="1"/>
  <c r="AN6" i="16"/>
  <c r="AP6" i="16" s="1"/>
  <c r="H6" i="15" s="1"/>
  <c r="AN5" i="16"/>
  <c r="AP5" i="16" s="1"/>
  <c r="H5" i="15" s="1"/>
  <c r="AN155" i="13"/>
  <c r="AP155" i="13" s="1"/>
  <c r="G155" i="15" s="1"/>
  <c r="AN154" i="13"/>
  <c r="AP154" i="13" s="1"/>
  <c r="G154" i="15" s="1"/>
  <c r="AN153" i="13"/>
  <c r="AP153" i="13" s="1"/>
  <c r="G153" i="15" s="1"/>
  <c r="AN149" i="13"/>
  <c r="AP149" i="13" s="1"/>
  <c r="G149" i="15" s="1"/>
  <c r="AN148" i="13"/>
  <c r="AP148" i="13" s="1"/>
  <c r="G148" i="15" s="1"/>
  <c r="AN147" i="13"/>
  <c r="AP147" i="13" s="1"/>
  <c r="G147" i="15" s="1"/>
  <c r="AN146" i="13"/>
  <c r="AP146" i="13" s="1"/>
  <c r="G146" i="15" s="1"/>
  <c r="AN145" i="13"/>
  <c r="AP145" i="13" s="1"/>
  <c r="G145" i="15" s="1"/>
  <c r="AN144" i="13"/>
  <c r="AP144" i="13" s="1"/>
  <c r="G144" i="15" s="1"/>
  <c r="AN143" i="13"/>
  <c r="AP143" i="13" s="1"/>
  <c r="G143" i="15" s="1"/>
  <c r="AN142" i="13"/>
  <c r="AP142" i="13" s="1"/>
  <c r="G142" i="15" s="1"/>
  <c r="AN141" i="13"/>
  <c r="AP141" i="13" s="1"/>
  <c r="G141" i="15" s="1"/>
  <c r="AN140" i="13"/>
  <c r="AP140" i="13" s="1"/>
  <c r="G140" i="15" s="1"/>
  <c r="AN139" i="13"/>
  <c r="AP139" i="13" s="1"/>
  <c r="G139" i="15" s="1"/>
  <c r="AN138" i="13"/>
  <c r="AP138" i="13" s="1"/>
  <c r="G138" i="15" s="1"/>
  <c r="AN137" i="13"/>
  <c r="AP137" i="13" s="1"/>
  <c r="G137" i="15" s="1"/>
  <c r="AN136" i="13"/>
  <c r="AP136" i="13" s="1"/>
  <c r="G136" i="15" s="1"/>
  <c r="AN135" i="13"/>
  <c r="AP135" i="13" s="1"/>
  <c r="G135" i="15" s="1"/>
  <c r="AN134" i="13"/>
  <c r="AP134" i="13" s="1"/>
  <c r="G134" i="15" s="1"/>
  <c r="AN133" i="13"/>
  <c r="AP133" i="13" s="1"/>
  <c r="G133" i="15" s="1"/>
  <c r="AN132" i="13"/>
  <c r="AP132" i="13" s="1"/>
  <c r="G132" i="15" s="1"/>
  <c r="AN131" i="13"/>
  <c r="AP131" i="13" s="1"/>
  <c r="G131" i="15" s="1"/>
  <c r="AN130" i="13"/>
  <c r="AP130" i="13" s="1"/>
  <c r="G130" i="15" s="1"/>
  <c r="AN129" i="13"/>
  <c r="AP129" i="13" s="1"/>
  <c r="G129" i="15" s="1"/>
  <c r="AN128" i="13"/>
  <c r="AP128" i="13" s="1"/>
  <c r="G128" i="15" s="1"/>
  <c r="AN127" i="13"/>
  <c r="AP127" i="13" s="1"/>
  <c r="G127" i="15" s="1"/>
  <c r="AN126" i="13"/>
  <c r="AP126" i="13" s="1"/>
  <c r="G126" i="15" s="1"/>
  <c r="AN125" i="13"/>
  <c r="AP125" i="13" s="1"/>
  <c r="G125" i="15" s="1"/>
  <c r="AN124" i="13"/>
  <c r="AP124" i="13" s="1"/>
  <c r="G124" i="15" s="1"/>
  <c r="AN123" i="13"/>
  <c r="AP123" i="13" s="1"/>
  <c r="G123" i="15" s="1"/>
  <c r="AN122" i="13"/>
  <c r="AP122" i="13" s="1"/>
  <c r="G122" i="15" s="1"/>
  <c r="AN121" i="13"/>
  <c r="AP121" i="13" s="1"/>
  <c r="G121" i="15" s="1"/>
  <c r="AN120" i="13"/>
  <c r="AP120" i="13" s="1"/>
  <c r="G120" i="15" s="1"/>
  <c r="AN119" i="13"/>
  <c r="AP119" i="13" s="1"/>
  <c r="G119" i="15" s="1"/>
  <c r="AN118" i="13"/>
  <c r="AP118" i="13" s="1"/>
  <c r="G118" i="15" s="1"/>
  <c r="AN117" i="13"/>
  <c r="AP117" i="13" s="1"/>
  <c r="G117" i="15" s="1"/>
  <c r="AN116" i="13"/>
  <c r="AP116" i="13" s="1"/>
  <c r="G116" i="15" s="1"/>
  <c r="AN115" i="13"/>
  <c r="AP115" i="13" s="1"/>
  <c r="G115" i="15" s="1"/>
  <c r="AN114" i="13"/>
  <c r="AP114" i="13" s="1"/>
  <c r="G114" i="15" s="1"/>
  <c r="AN113" i="13"/>
  <c r="AP113" i="13" s="1"/>
  <c r="G113" i="15" s="1"/>
  <c r="AN112" i="13"/>
  <c r="AP112" i="13" s="1"/>
  <c r="G112" i="15" s="1"/>
  <c r="AN111" i="13"/>
  <c r="AP111" i="13" s="1"/>
  <c r="G111" i="15" s="1"/>
  <c r="AN110" i="13"/>
  <c r="AP110" i="13" s="1"/>
  <c r="G110" i="15" s="1"/>
  <c r="AN109" i="13"/>
  <c r="AP109" i="13" s="1"/>
  <c r="G109" i="15" s="1"/>
  <c r="AN108" i="13"/>
  <c r="AP108" i="13" s="1"/>
  <c r="G108" i="15" s="1"/>
  <c r="AN107" i="13"/>
  <c r="AP107" i="13" s="1"/>
  <c r="G107" i="15" s="1"/>
  <c r="AN106" i="13"/>
  <c r="AP106" i="13" s="1"/>
  <c r="G106" i="15" s="1"/>
  <c r="AN105" i="13"/>
  <c r="AP105" i="13" s="1"/>
  <c r="G105" i="15" s="1"/>
  <c r="AN104" i="13"/>
  <c r="AP104" i="13" s="1"/>
  <c r="G104" i="15" s="1"/>
  <c r="AN103" i="13"/>
  <c r="AP103" i="13" s="1"/>
  <c r="G103" i="15" s="1"/>
  <c r="AN102" i="13"/>
  <c r="AP102" i="13" s="1"/>
  <c r="G102" i="15" s="1"/>
  <c r="AN101" i="13"/>
  <c r="AP101" i="13" s="1"/>
  <c r="G101" i="15" s="1"/>
  <c r="AN100" i="13"/>
  <c r="AP100" i="13" s="1"/>
  <c r="G100" i="15" s="1"/>
  <c r="AN99" i="13"/>
  <c r="AP99" i="13" s="1"/>
  <c r="G99" i="15" s="1"/>
  <c r="AN98" i="13"/>
  <c r="AP98" i="13" s="1"/>
  <c r="G98" i="15" s="1"/>
  <c r="AN97" i="13"/>
  <c r="AP97" i="13" s="1"/>
  <c r="G97" i="15" s="1"/>
  <c r="AN96" i="13"/>
  <c r="AP96" i="13" s="1"/>
  <c r="G96" i="15" s="1"/>
  <c r="AN95" i="13"/>
  <c r="AP95" i="13" s="1"/>
  <c r="G95" i="15" s="1"/>
  <c r="AN93" i="13"/>
  <c r="AP93" i="13" s="1"/>
  <c r="G93" i="15" s="1"/>
  <c r="AN92" i="13"/>
  <c r="AP92" i="13" s="1"/>
  <c r="G92" i="15" s="1"/>
  <c r="AN91" i="13"/>
  <c r="AP91" i="13" s="1"/>
  <c r="G91" i="15" s="1"/>
  <c r="AN90" i="13"/>
  <c r="AP90" i="13" s="1"/>
  <c r="G90" i="15" s="1"/>
  <c r="AN89" i="13"/>
  <c r="AP89" i="13" s="1"/>
  <c r="G89" i="15" s="1"/>
  <c r="AN88" i="13"/>
  <c r="AP88" i="13" s="1"/>
  <c r="G88" i="15" s="1"/>
  <c r="AN87" i="13"/>
  <c r="AP87" i="13" s="1"/>
  <c r="G87" i="15" s="1"/>
  <c r="AN86" i="13"/>
  <c r="AP86" i="13" s="1"/>
  <c r="G86" i="15" s="1"/>
  <c r="AN85" i="13"/>
  <c r="AP85" i="13" s="1"/>
  <c r="G85" i="15" s="1"/>
  <c r="AN84" i="13"/>
  <c r="AP84" i="13" s="1"/>
  <c r="G84" i="15" s="1"/>
  <c r="AN83" i="13"/>
  <c r="AP83" i="13" s="1"/>
  <c r="G83" i="15" s="1"/>
  <c r="AN82" i="13"/>
  <c r="AP82" i="13" s="1"/>
  <c r="G82" i="15" s="1"/>
  <c r="AN81" i="13"/>
  <c r="AP81" i="13" s="1"/>
  <c r="G81" i="15" s="1"/>
  <c r="AN80" i="13"/>
  <c r="AP80" i="13" s="1"/>
  <c r="G80" i="15" s="1"/>
  <c r="AN79" i="13"/>
  <c r="AP79" i="13" s="1"/>
  <c r="G79" i="15" s="1"/>
  <c r="AN78" i="13"/>
  <c r="AP78" i="13" s="1"/>
  <c r="G78" i="15" s="1"/>
  <c r="AN77" i="13"/>
  <c r="AP77" i="13" s="1"/>
  <c r="G77" i="15" s="1"/>
  <c r="AN76" i="13"/>
  <c r="AP76" i="13" s="1"/>
  <c r="G76" i="15" s="1"/>
  <c r="AN75" i="13"/>
  <c r="AP75" i="13" s="1"/>
  <c r="G75" i="15" s="1"/>
  <c r="AN74" i="13"/>
  <c r="AP74" i="13" s="1"/>
  <c r="G74" i="15" s="1"/>
  <c r="AN73" i="13"/>
  <c r="AP73" i="13" s="1"/>
  <c r="G73" i="15" s="1"/>
  <c r="AN72" i="13"/>
  <c r="AP72" i="13" s="1"/>
  <c r="G72" i="15" s="1"/>
  <c r="AN71" i="13"/>
  <c r="AP71" i="13" s="1"/>
  <c r="G71" i="15" s="1"/>
  <c r="AN70" i="13"/>
  <c r="AP70" i="13" s="1"/>
  <c r="G70" i="15" s="1"/>
  <c r="AN69" i="13"/>
  <c r="AP69" i="13" s="1"/>
  <c r="G69" i="15" s="1"/>
  <c r="AN68" i="13"/>
  <c r="AP68" i="13" s="1"/>
  <c r="G68" i="15" s="1"/>
  <c r="AN67" i="13"/>
  <c r="AP67" i="13" s="1"/>
  <c r="G67" i="15" s="1"/>
  <c r="AN66" i="13"/>
  <c r="AP66" i="13" s="1"/>
  <c r="G66" i="15" s="1"/>
  <c r="AN65" i="13"/>
  <c r="AP65" i="13" s="1"/>
  <c r="G65" i="15" s="1"/>
  <c r="AN64" i="13"/>
  <c r="AP64" i="13" s="1"/>
  <c r="G64" i="15" s="1"/>
  <c r="AN63" i="13"/>
  <c r="AP63" i="13" s="1"/>
  <c r="G63" i="15" s="1"/>
  <c r="AN62" i="13"/>
  <c r="AP62" i="13" s="1"/>
  <c r="G62" i="15" s="1"/>
  <c r="AN61" i="13"/>
  <c r="AP61" i="13" s="1"/>
  <c r="G61" i="15" s="1"/>
  <c r="AN60" i="13"/>
  <c r="AP60" i="13" s="1"/>
  <c r="G60" i="15" s="1"/>
  <c r="AN59" i="13"/>
  <c r="AP59" i="13" s="1"/>
  <c r="G59" i="15" s="1"/>
  <c r="AN58" i="13"/>
  <c r="AP58" i="13" s="1"/>
  <c r="G58" i="15" s="1"/>
  <c r="AP56" i="13"/>
  <c r="G56" i="15" s="1"/>
  <c r="AN55" i="13"/>
  <c r="AP55" i="13" s="1"/>
  <c r="G55" i="15" s="1"/>
  <c r="AN54" i="13"/>
  <c r="AP54" i="13" s="1"/>
  <c r="G54" i="15" s="1"/>
  <c r="AN53" i="13"/>
  <c r="AP53" i="13" s="1"/>
  <c r="G53" i="15" s="1"/>
  <c r="AN52" i="13"/>
  <c r="AP52" i="13" s="1"/>
  <c r="G52" i="15" s="1"/>
  <c r="AN51" i="13"/>
  <c r="AP51" i="13" s="1"/>
  <c r="G51" i="15" s="1"/>
  <c r="AN50" i="13"/>
  <c r="AP50" i="13" s="1"/>
  <c r="G50" i="15" s="1"/>
  <c r="AN49" i="13"/>
  <c r="AP49" i="13" s="1"/>
  <c r="G49" i="15" s="1"/>
  <c r="AN48" i="13"/>
  <c r="AP48" i="13" s="1"/>
  <c r="G48" i="15" s="1"/>
  <c r="AN47" i="13"/>
  <c r="AP47" i="13" s="1"/>
  <c r="G47" i="15" s="1"/>
  <c r="AN46" i="13"/>
  <c r="AP46" i="13" s="1"/>
  <c r="G46" i="15" s="1"/>
  <c r="AN44" i="13"/>
  <c r="AP44" i="13" s="1"/>
  <c r="G44" i="15" s="1"/>
  <c r="AN38" i="13"/>
  <c r="AP38" i="13" s="1"/>
  <c r="G38" i="15" s="1"/>
  <c r="AN37" i="13"/>
  <c r="AP37" i="13" s="1"/>
  <c r="G37" i="15" s="1"/>
  <c r="AN36" i="13"/>
  <c r="AP36" i="13" s="1"/>
  <c r="G36" i="15" s="1"/>
  <c r="AN35" i="13"/>
  <c r="AP35" i="13" s="1"/>
  <c r="G35" i="15" s="1"/>
  <c r="AN34" i="13"/>
  <c r="AP34" i="13" s="1"/>
  <c r="G34" i="15" s="1"/>
  <c r="AN33" i="13"/>
  <c r="AP33" i="13" s="1"/>
  <c r="G33" i="15" s="1"/>
  <c r="AN32" i="13"/>
  <c r="AP32" i="13" s="1"/>
  <c r="G32" i="15" s="1"/>
  <c r="AN31" i="13"/>
  <c r="AP31" i="13" s="1"/>
  <c r="G31" i="15" s="1"/>
  <c r="AN30" i="13"/>
  <c r="AP30" i="13" s="1"/>
  <c r="G30" i="15" s="1"/>
  <c r="AN29" i="13"/>
  <c r="AP29" i="13" s="1"/>
  <c r="G29" i="15" s="1"/>
  <c r="AN27" i="13"/>
  <c r="AP27" i="13" s="1"/>
  <c r="G27" i="15" s="1"/>
  <c r="AN26" i="13"/>
  <c r="AP26" i="13" s="1"/>
  <c r="G26" i="15" s="1"/>
  <c r="AN25" i="13"/>
  <c r="AP25" i="13" s="1"/>
  <c r="G25" i="15" s="1"/>
  <c r="AN24" i="13"/>
  <c r="AP24" i="13" s="1"/>
  <c r="G24" i="15" s="1"/>
  <c r="AP20" i="13"/>
  <c r="G20" i="15" s="1"/>
  <c r="AP19" i="13"/>
  <c r="G19" i="15" s="1"/>
  <c r="G18" i="15"/>
  <c r="AN17" i="13"/>
  <c r="AN16" i="13"/>
  <c r="AP16" i="13" s="1"/>
  <c r="G16" i="15" s="1"/>
  <c r="AN15" i="13"/>
  <c r="AP15" i="13" s="1"/>
  <c r="G15" i="15" s="1"/>
  <c r="AN14" i="13"/>
  <c r="AP14" i="13" s="1"/>
  <c r="G14" i="15" s="1"/>
  <c r="AN13" i="13"/>
  <c r="AP13" i="13" s="1"/>
  <c r="G13" i="15" s="1"/>
  <c r="AN9" i="13"/>
  <c r="AP9" i="13" s="1"/>
  <c r="G9" i="15" s="1"/>
  <c r="AN8" i="13"/>
  <c r="AP8" i="13" s="1"/>
  <c r="G8" i="15" s="1"/>
  <c r="AN7" i="13"/>
  <c r="AP7" i="13" s="1"/>
  <c r="G7" i="15" s="1"/>
  <c r="AN6" i="13"/>
  <c r="AP6" i="13" s="1"/>
  <c r="G6" i="15" s="1"/>
  <c r="AN5" i="13"/>
  <c r="AP5" i="13" s="1"/>
  <c r="G5" i="15" s="1"/>
  <c r="AN155" i="14"/>
  <c r="AP155" i="14" s="1"/>
  <c r="F155" i="15" s="1"/>
  <c r="AN154" i="14"/>
  <c r="AP154" i="14" s="1"/>
  <c r="F154" i="15" s="1"/>
  <c r="AN153" i="14"/>
  <c r="AP153" i="14" s="1"/>
  <c r="F153" i="15" s="1"/>
  <c r="AN149" i="14"/>
  <c r="AP149" i="14" s="1"/>
  <c r="F149" i="15" s="1"/>
  <c r="AN148" i="14"/>
  <c r="AP148" i="14" s="1"/>
  <c r="F148" i="15" s="1"/>
  <c r="AN147" i="14"/>
  <c r="AP147" i="14" s="1"/>
  <c r="F147" i="15" s="1"/>
  <c r="AN146" i="14"/>
  <c r="AP146" i="14" s="1"/>
  <c r="F146" i="15" s="1"/>
  <c r="AN145" i="14"/>
  <c r="AP145" i="14" s="1"/>
  <c r="F145" i="15" s="1"/>
  <c r="AN144" i="14"/>
  <c r="AP144" i="14" s="1"/>
  <c r="F144" i="15" s="1"/>
  <c r="AN143" i="14"/>
  <c r="AP143" i="14" s="1"/>
  <c r="F143" i="15" s="1"/>
  <c r="AN142" i="14"/>
  <c r="AP142" i="14" s="1"/>
  <c r="F142" i="15" s="1"/>
  <c r="AN141" i="14"/>
  <c r="AP141" i="14" s="1"/>
  <c r="F141" i="15" s="1"/>
  <c r="AN140" i="14"/>
  <c r="AP140" i="14" s="1"/>
  <c r="F140" i="15" s="1"/>
  <c r="AN139" i="14"/>
  <c r="AP139" i="14" s="1"/>
  <c r="F139" i="15" s="1"/>
  <c r="AN138" i="14"/>
  <c r="AP138" i="14" s="1"/>
  <c r="F138" i="15" s="1"/>
  <c r="AN137" i="14"/>
  <c r="AP137" i="14" s="1"/>
  <c r="F137" i="15" s="1"/>
  <c r="AN136" i="14"/>
  <c r="AP136" i="14" s="1"/>
  <c r="F136" i="15" s="1"/>
  <c r="AN135" i="14"/>
  <c r="AP135" i="14" s="1"/>
  <c r="F135" i="15" s="1"/>
  <c r="AN134" i="14"/>
  <c r="AP134" i="14" s="1"/>
  <c r="F134" i="15" s="1"/>
  <c r="AN133" i="14"/>
  <c r="AP133" i="14" s="1"/>
  <c r="F133" i="15" s="1"/>
  <c r="AN132" i="14"/>
  <c r="AP132" i="14" s="1"/>
  <c r="F132" i="15" s="1"/>
  <c r="AN131" i="14"/>
  <c r="AP131" i="14" s="1"/>
  <c r="F131" i="15" s="1"/>
  <c r="AN130" i="14"/>
  <c r="AP130" i="14" s="1"/>
  <c r="F130" i="15" s="1"/>
  <c r="AN129" i="14"/>
  <c r="AP129" i="14" s="1"/>
  <c r="F129" i="15" s="1"/>
  <c r="AN128" i="14"/>
  <c r="AP128" i="14" s="1"/>
  <c r="F128" i="15" s="1"/>
  <c r="AN127" i="14"/>
  <c r="AP127" i="14" s="1"/>
  <c r="F127" i="15" s="1"/>
  <c r="AN126" i="14"/>
  <c r="AP126" i="14" s="1"/>
  <c r="F126" i="15" s="1"/>
  <c r="AN125" i="14"/>
  <c r="AP125" i="14" s="1"/>
  <c r="F125" i="15" s="1"/>
  <c r="AN124" i="14"/>
  <c r="AP124" i="14" s="1"/>
  <c r="F124" i="15" s="1"/>
  <c r="AN123" i="14"/>
  <c r="AP123" i="14" s="1"/>
  <c r="F123" i="15" s="1"/>
  <c r="AN122" i="14"/>
  <c r="AP122" i="14" s="1"/>
  <c r="F122" i="15" s="1"/>
  <c r="AN121" i="14"/>
  <c r="AP121" i="14" s="1"/>
  <c r="F121" i="15" s="1"/>
  <c r="AN120" i="14"/>
  <c r="AP120" i="14" s="1"/>
  <c r="F120" i="15" s="1"/>
  <c r="AN119" i="14"/>
  <c r="AP119" i="14" s="1"/>
  <c r="F119" i="15" s="1"/>
  <c r="AN118" i="14"/>
  <c r="AP118" i="14" s="1"/>
  <c r="F118" i="15" s="1"/>
  <c r="AN117" i="14"/>
  <c r="AP117" i="14" s="1"/>
  <c r="F117" i="15" s="1"/>
  <c r="AN116" i="14"/>
  <c r="AP116" i="14" s="1"/>
  <c r="F116" i="15" s="1"/>
  <c r="AN115" i="14"/>
  <c r="AP115" i="14" s="1"/>
  <c r="F115" i="15" s="1"/>
  <c r="AN114" i="14"/>
  <c r="AP114" i="14" s="1"/>
  <c r="F114" i="15" s="1"/>
  <c r="AN113" i="14"/>
  <c r="AP113" i="14" s="1"/>
  <c r="F113" i="15" s="1"/>
  <c r="AN112" i="14"/>
  <c r="AP112" i="14" s="1"/>
  <c r="F112" i="15" s="1"/>
  <c r="AN111" i="14"/>
  <c r="AP111" i="14" s="1"/>
  <c r="F111" i="15" s="1"/>
  <c r="AN110" i="14"/>
  <c r="AP110" i="14" s="1"/>
  <c r="F110" i="15" s="1"/>
  <c r="AN109" i="14"/>
  <c r="AP109" i="14" s="1"/>
  <c r="F109" i="15" s="1"/>
  <c r="AN108" i="14"/>
  <c r="AP108" i="14" s="1"/>
  <c r="F108" i="15" s="1"/>
  <c r="AN107" i="14"/>
  <c r="AP107" i="14" s="1"/>
  <c r="F107" i="15" s="1"/>
  <c r="AN106" i="14"/>
  <c r="AP106" i="14" s="1"/>
  <c r="F106" i="15" s="1"/>
  <c r="AN105" i="14"/>
  <c r="AP105" i="14" s="1"/>
  <c r="F105" i="15" s="1"/>
  <c r="AN104" i="14"/>
  <c r="AP104" i="14" s="1"/>
  <c r="F104" i="15" s="1"/>
  <c r="AN103" i="14"/>
  <c r="AP103" i="14" s="1"/>
  <c r="F103" i="15" s="1"/>
  <c r="AN102" i="14"/>
  <c r="AP102" i="14" s="1"/>
  <c r="F102" i="15" s="1"/>
  <c r="AN101" i="14"/>
  <c r="AP101" i="14" s="1"/>
  <c r="F101" i="15" s="1"/>
  <c r="AN100" i="14"/>
  <c r="AP100" i="14" s="1"/>
  <c r="F100" i="15" s="1"/>
  <c r="AN99" i="14"/>
  <c r="AP99" i="14" s="1"/>
  <c r="F99" i="15" s="1"/>
  <c r="AN98" i="14"/>
  <c r="AP98" i="14" s="1"/>
  <c r="F98" i="15" s="1"/>
  <c r="AN97" i="14"/>
  <c r="AP97" i="14" s="1"/>
  <c r="F97" i="15" s="1"/>
  <c r="AN96" i="14"/>
  <c r="AP96" i="14" s="1"/>
  <c r="F96" i="15" s="1"/>
  <c r="AN95" i="14"/>
  <c r="AP95" i="14" s="1"/>
  <c r="F95" i="15" s="1"/>
  <c r="AN93" i="14"/>
  <c r="AP93" i="14" s="1"/>
  <c r="F93" i="15" s="1"/>
  <c r="AN92" i="14"/>
  <c r="AP92" i="14" s="1"/>
  <c r="F92" i="15" s="1"/>
  <c r="AN91" i="14"/>
  <c r="AP91" i="14" s="1"/>
  <c r="F91" i="15" s="1"/>
  <c r="AN90" i="14"/>
  <c r="AP90" i="14" s="1"/>
  <c r="F90" i="15" s="1"/>
  <c r="AN89" i="14"/>
  <c r="AP89" i="14" s="1"/>
  <c r="F89" i="15" s="1"/>
  <c r="AN88" i="14"/>
  <c r="AP88" i="14" s="1"/>
  <c r="F88" i="15" s="1"/>
  <c r="AN87" i="14"/>
  <c r="AP87" i="14" s="1"/>
  <c r="F87" i="15" s="1"/>
  <c r="AN86" i="14"/>
  <c r="AP86" i="14" s="1"/>
  <c r="F86" i="15" s="1"/>
  <c r="AN85" i="14"/>
  <c r="AP85" i="14" s="1"/>
  <c r="F85" i="15" s="1"/>
  <c r="AN84" i="14"/>
  <c r="AP84" i="14" s="1"/>
  <c r="F84" i="15" s="1"/>
  <c r="AN83" i="14"/>
  <c r="AP83" i="14" s="1"/>
  <c r="F83" i="15" s="1"/>
  <c r="AN82" i="14"/>
  <c r="AP82" i="14" s="1"/>
  <c r="F82" i="15" s="1"/>
  <c r="AN81" i="14"/>
  <c r="AP81" i="14" s="1"/>
  <c r="F81" i="15" s="1"/>
  <c r="AN80" i="14"/>
  <c r="AP80" i="14" s="1"/>
  <c r="F80" i="15" s="1"/>
  <c r="AN79" i="14"/>
  <c r="AP79" i="14" s="1"/>
  <c r="F79" i="15" s="1"/>
  <c r="AN78" i="14"/>
  <c r="AP78" i="14" s="1"/>
  <c r="F78" i="15" s="1"/>
  <c r="AN77" i="14"/>
  <c r="AP77" i="14" s="1"/>
  <c r="F77" i="15" s="1"/>
  <c r="AN76" i="14"/>
  <c r="AP76" i="14" s="1"/>
  <c r="F76" i="15" s="1"/>
  <c r="AN75" i="14"/>
  <c r="AP75" i="14" s="1"/>
  <c r="F75" i="15" s="1"/>
  <c r="AN74" i="14"/>
  <c r="AP74" i="14" s="1"/>
  <c r="F74" i="15" s="1"/>
  <c r="AN73" i="14"/>
  <c r="AP73" i="14" s="1"/>
  <c r="F73" i="15" s="1"/>
  <c r="AN72" i="14"/>
  <c r="AP72" i="14" s="1"/>
  <c r="F72" i="15" s="1"/>
  <c r="AN71" i="14"/>
  <c r="AP71" i="14" s="1"/>
  <c r="F71" i="15" s="1"/>
  <c r="AN70" i="14"/>
  <c r="AP70" i="14" s="1"/>
  <c r="F70" i="15" s="1"/>
  <c r="AN69" i="14"/>
  <c r="AP69" i="14" s="1"/>
  <c r="F69" i="15" s="1"/>
  <c r="AN68" i="14"/>
  <c r="AP68" i="14" s="1"/>
  <c r="F68" i="15" s="1"/>
  <c r="AN67" i="14"/>
  <c r="AP67" i="14" s="1"/>
  <c r="F67" i="15" s="1"/>
  <c r="AN66" i="14"/>
  <c r="AP66" i="14" s="1"/>
  <c r="F66" i="15" s="1"/>
  <c r="AN65" i="14"/>
  <c r="AP65" i="14" s="1"/>
  <c r="F65" i="15" s="1"/>
  <c r="AN64" i="14"/>
  <c r="AP64" i="14" s="1"/>
  <c r="F64" i="15" s="1"/>
  <c r="AN63" i="14"/>
  <c r="AP63" i="14" s="1"/>
  <c r="F63" i="15" s="1"/>
  <c r="AN62" i="14"/>
  <c r="AP62" i="14" s="1"/>
  <c r="F62" i="15" s="1"/>
  <c r="AN61" i="14"/>
  <c r="AP61" i="14" s="1"/>
  <c r="F61" i="15" s="1"/>
  <c r="AN60" i="14"/>
  <c r="AP60" i="14" s="1"/>
  <c r="F60" i="15" s="1"/>
  <c r="AN59" i="14"/>
  <c r="AP59" i="14" s="1"/>
  <c r="F59" i="15" s="1"/>
  <c r="AN58" i="14"/>
  <c r="AP58" i="14" s="1"/>
  <c r="F58" i="15" s="1"/>
  <c r="AN56" i="14"/>
  <c r="AP56" i="14" s="1"/>
  <c r="F56" i="15" s="1"/>
  <c r="AN55" i="14"/>
  <c r="AP55" i="14" s="1"/>
  <c r="F55" i="15" s="1"/>
  <c r="AN54" i="14"/>
  <c r="AP54" i="14" s="1"/>
  <c r="F54" i="15" s="1"/>
  <c r="AN53" i="14"/>
  <c r="AP53" i="14" s="1"/>
  <c r="F53" i="15" s="1"/>
  <c r="AN52" i="14"/>
  <c r="AP52" i="14" s="1"/>
  <c r="F52" i="15" s="1"/>
  <c r="AN51" i="14"/>
  <c r="AP51" i="14" s="1"/>
  <c r="F51" i="15" s="1"/>
  <c r="AN50" i="14"/>
  <c r="AP50" i="14" s="1"/>
  <c r="F50" i="15" s="1"/>
  <c r="AN49" i="14"/>
  <c r="AP49" i="14" s="1"/>
  <c r="F49" i="15" s="1"/>
  <c r="AN48" i="14"/>
  <c r="AP48" i="14" s="1"/>
  <c r="F48" i="15" s="1"/>
  <c r="AN47" i="14"/>
  <c r="AP47" i="14" s="1"/>
  <c r="F47" i="15" s="1"/>
  <c r="AN46" i="14"/>
  <c r="AP46" i="14" s="1"/>
  <c r="F46" i="15" s="1"/>
  <c r="AN44" i="14"/>
  <c r="AP44" i="14" s="1"/>
  <c r="F44" i="15" s="1"/>
  <c r="AN38" i="14"/>
  <c r="AP38" i="14" s="1"/>
  <c r="F38" i="15" s="1"/>
  <c r="AN37" i="14"/>
  <c r="AP37" i="14" s="1"/>
  <c r="F37" i="15" s="1"/>
  <c r="AN36" i="14"/>
  <c r="AP36" i="14" s="1"/>
  <c r="F36" i="15" s="1"/>
  <c r="AN35" i="14"/>
  <c r="AP35" i="14" s="1"/>
  <c r="F35" i="15" s="1"/>
  <c r="AN34" i="14"/>
  <c r="AP34" i="14" s="1"/>
  <c r="F34" i="15" s="1"/>
  <c r="AN33" i="14"/>
  <c r="AP33" i="14" s="1"/>
  <c r="F33" i="15" s="1"/>
  <c r="AN32" i="14"/>
  <c r="AP32" i="14" s="1"/>
  <c r="F32" i="15" s="1"/>
  <c r="AN31" i="14"/>
  <c r="AP31" i="14" s="1"/>
  <c r="F31" i="15" s="1"/>
  <c r="AN30" i="14"/>
  <c r="AP30" i="14" s="1"/>
  <c r="F30" i="15" s="1"/>
  <c r="AN29" i="14"/>
  <c r="AP29" i="14" s="1"/>
  <c r="F29" i="15" s="1"/>
  <c r="AN27" i="14"/>
  <c r="AP27" i="14" s="1"/>
  <c r="F27" i="15" s="1"/>
  <c r="AN26" i="14"/>
  <c r="AP26" i="14" s="1"/>
  <c r="F26" i="15" s="1"/>
  <c r="AN25" i="14"/>
  <c r="AP25" i="14" s="1"/>
  <c r="F25" i="15" s="1"/>
  <c r="AN24" i="14"/>
  <c r="AP24" i="14" s="1"/>
  <c r="F24" i="15" s="1"/>
  <c r="AN20" i="14"/>
  <c r="AP20" i="14" s="1"/>
  <c r="F20" i="15" s="1"/>
  <c r="AN19" i="14"/>
  <c r="AP19" i="14" s="1"/>
  <c r="F19" i="15" s="1"/>
  <c r="AN18" i="14"/>
  <c r="AP18" i="14" s="1"/>
  <c r="F18" i="15" s="1"/>
  <c r="AN17" i="14"/>
  <c r="AP17" i="14" s="1"/>
  <c r="F17" i="15" s="1"/>
  <c r="AN16" i="14"/>
  <c r="AP16" i="14" s="1"/>
  <c r="F16" i="15" s="1"/>
  <c r="AN15" i="14"/>
  <c r="AP15" i="14" s="1"/>
  <c r="F15" i="15" s="1"/>
  <c r="AN14" i="14"/>
  <c r="AP14" i="14" s="1"/>
  <c r="F14" i="15" s="1"/>
  <c r="AN13" i="14"/>
  <c r="AP13" i="14" s="1"/>
  <c r="F13" i="15" s="1"/>
  <c r="AN9" i="14"/>
  <c r="AP9" i="14" s="1"/>
  <c r="F9" i="15" s="1"/>
  <c r="AN8" i="14"/>
  <c r="AP8" i="14" s="1"/>
  <c r="F8" i="15" s="1"/>
  <c r="AN7" i="14"/>
  <c r="AP7" i="14" s="1"/>
  <c r="F7" i="15" s="1"/>
  <c r="AN6" i="14"/>
  <c r="AP6" i="14" s="1"/>
  <c r="F6" i="15" s="1"/>
  <c r="AN5" i="14"/>
  <c r="AP5" i="14" s="1"/>
  <c r="F5" i="15" s="1"/>
  <c r="AM155" i="12"/>
  <c r="AO155" i="12" s="1"/>
  <c r="E155" i="15" s="1"/>
  <c r="AM154" i="12"/>
  <c r="AO154" i="12" s="1"/>
  <c r="E154" i="15" s="1"/>
  <c r="AM153" i="12"/>
  <c r="AO153" i="12" s="1"/>
  <c r="E153" i="15" s="1"/>
  <c r="AM149" i="12"/>
  <c r="AO149" i="12" s="1"/>
  <c r="E149" i="15" s="1"/>
  <c r="AM148" i="12"/>
  <c r="AO148" i="12" s="1"/>
  <c r="E148" i="15" s="1"/>
  <c r="AM147" i="12"/>
  <c r="AO147" i="12" s="1"/>
  <c r="E147" i="15" s="1"/>
  <c r="AM146" i="12"/>
  <c r="AO146" i="12" s="1"/>
  <c r="E146" i="15" s="1"/>
  <c r="AM145" i="12"/>
  <c r="AO145" i="12" s="1"/>
  <c r="E145" i="15" s="1"/>
  <c r="AM144" i="12"/>
  <c r="AO144" i="12" s="1"/>
  <c r="E144" i="15" s="1"/>
  <c r="AM143" i="12"/>
  <c r="AO143" i="12" s="1"/>
  <c r="E143" i="15" s="1"/>
  <c r="AM142" i="12"/>
  <c r="AO142" i="12" s="1"/>
  <c r="E142" i="15" s="1"/>
  <c r="AM141" i="12"/>
  <c r="AO141" i="12" s="1"/>
  <c r="E141" i="15" s="1"/>
  <c r="AM140" i="12"/>
  <c r="AO140" i="12" s="1"/>
  <c r="E140" i="15" s="1"/>
  <c r="AM139" i="12"/>
  <c r="AO139" i="12" s="1"/>
  <c r="E139" i="15" s="1"/>
  <c r="AM138" i="12"/>
  <c r="AO138" i="12" s="1"/>
  <c r="E138" i="15" s="1"/>
  <c r="AM137" i="12"/>
  <c r="AO137" i="12" s="1"/>
  <c r="E137" i="15" s="1"/>
  <c r="AM136" i="12"/>
  <c r="AO136" i="12" s="1"/>
  <c r="E136" i="15" s="1"/>
  <c r="AM135" i="12"/>
  <c r="AO135" i="12" s="1"/>
  <c r="E135" i="15" s="1"/>
  <c r="AM134" i="12"/>
  <c r="AO134" i="12" s="1"/>
  <c r="E134" i="15" s="1"/>
  <c r="AM133" i="12"/>
  <c r="AO133" i="12" s="1"/>
  <c r="E133" i="15" s="1"/>
  <c r="AM132" i="12"/>
  <c r="AO132" i="12" s="1"/>
  <c r="E132" i="15" s="1"/>
  <c r="AM131" i="12"/>
  <c r="AO131" i="12" s="1"/>
  <c r="E131" i="15" s="1"/>
  <c r="AM130" i="12"/>
  <c r="AO130" i="12" s="1"/>
  <c r="E130" i="15" s="1"/>
  <c r="AM129" i="12"/>
  <c r="AO129" i="12" s="1"/>
  <c r="E129" i="15" s="1"/>
  <c r="AM128" i="12"/>
  <c r="AO128" i="12" s="1"/>
  <c r="E128" i="15" s="1"/>
  <c r="AM127" i="12"/>
  <c r="AO127" i="12" s="1"/>
  <c r="E127" i="15" s="1"/>
  <c r="AM126" i="12"/>
  <c r="AO126" i="12" s="1"/>
  <c r="E126" i="15" s="1"/>
  <c r="AM125" i="12"/>
  <c r="AO125" i="12" s="1"/>
  <c r="E125" i="15" s="1"/>
  <c r="AM124" i="12"/>
  <c r="AO124" i="12" s="1"/>
  <c r="E124" i="15" s="1"/>
  <c r="AM123" i="12"/>
  <c r="AO123" i="12" s="1"/>
  <c r="E123" i="15" s="1"/>
  <c r="AM122" i="12"/>
  <c r="AO122" i="12" s="1"/>
  <c r="E122" i="15" s="1"/>
  <c r="AM121" i="12"/>
  <c r="AO121" i="12" s="1"/>
  <c r="E121" i="15" s="1"/>
  <c r="AM120" i="12"/>
  <c r="AO120" i="12" s="1"/>
  <c r="E120" i="15" s="1"/>
  <c r="AM119" i="12"/>
  <c r="AO119" i="12" s="1"/>
  <c r="E119" i="15" s="1"/>
  <c r="AM118" i="12"/>
  <c r="AO118" i="12" s="1"/>
  <c r="E118" i="15" s="1"/>
  <c r="AM117" i="12"/>
  <c r="AO117" i="12" s="1"/>
  <c r="E117" i="15" s="1"/>
  <c r="AM116" i="12"/>
  <c r="AO116" i="12" s="1"/>
  <c r="E116" i="15" s="1"/>
  <c r="AM115" i="12"/>
  <c r="AO115" i="12" s="1"/>
  <c r="E115" i="15" s="1"/>
  <c r="AM114" i="12"/>
  <c r="AO114" i="12" s="1"/>
  <c r="E114" i="15" s="1"/>
  <c r="AM113" i="12"/>
  <c r="AO113" i="12" s="1"/>
  <c r="E113" i="15" s="1"/>
  <c r="AM112" i="12"/>
  <c r="AO112" i="12" s="1"/>
  <c r="E112" i="15" s="1"/>
  <c r="AM111" i="12"/>
  <c r="AO111" i="12" s="1"/>
  <c r="E111" i="15" s="1"/>
  <c r="AM110" i="12"/>
  <c r="AO110" i="12" s="1"/>
  <c r="E110" i="15" s="1"/>
  <c r="AM109" i="12"/>
  <c r="AO109" i="12" s="1"/>
  <c r="E109" i="15" s="1"/>
  <c r="AM108" i="12"/>
  <c r="AO108" i="12" s="1"/>
  <c r="E108" i="15" s="1"/>
  <c r="AM107" i="12"/>
  <c r="AO107" i="12" s="1"/>
  <c r="E107" i="15" s="1"/>
  <c r="AM106" i="12"/>
  <c r="AO106" i="12" s="1"/>
  <c r="E106" i="15" s="1"/>
  <c r="AM105" i="12"/>
  <c r="AO105" i="12" s="1"/>
  <c r="E105" i="15" s="1"/>
  <c r="AM104" i="12"/>
  <c r="AO104" i="12" s="1"/>
  <c r="E104" i="15" s="1"/>
  <c r="AM103" i="12"/>
  <c r="AO103" i="12" s="1"/>
  <c r="E103" i="15" s="1"/>
  <c r="AM102" i="12"/>
  <c r="AO102" i="12" s="1"/>
  <c r="E102" i="15" s="1"/>
  <c r="AM101" i="12"/>
  <c r="AO101" i="12" s="1"/>
  <c r="E101" i="15" s="1"/>
  <c r="AM100" i="12"/>
  <c r="AO100" i="12" s="1"/>
  <c r="E100" i="15" s="1"/>
  <c r="AM99" i="12"/>
  <c r="AO99" i="12" s="1"/>
  <c r="E99" i="15" s="1"/>
  <c r="AM98" i="12"/>
  <c r="AO98" i="12" s="1"/>
  <c r="E98" i="15" s="1"/>
  <c r="AM97" i="12"/>
  <c r="AO97" i="12" s="1"/>
  <c r="E97" i="15" s="1"/>
  <c r="AM96" i="12"/>
  <c r="AO96" i="12" s="1"/>
  <c r="E96" i="15" s="1"/>
  <c r="AM95" i="12"/>
  <c r="AO95" i="12" s="1"/>
  <c r="E95" i="15" s="1"/>
  <c r="AM93" i="12"/>
  <c r="AO93" i="12" s="1"/>
  <c r="E93" i="15" s="1"/>
  <c r="AM92" i="12"/>
  <c r="AO92" i="12" s="1"/>
  <c r="E92" i="15" s="1"/>
  <c r="AM91" i="12"/>
  <c r="AO91" i="12" s="1"/>
  <c r="E91" i="15" s="1"/>
  <c r="AM90" i="12"/>
  <c r="AO90" i="12" s="1"/>
  <c r="E90" i="15" s="1"/>
  <c r="AM89" i="12"/>
  <c r="AO89" i="12" s="1"/>
  <c r="E89" i="15" s="1"/>
  <c r="AM88" i="12"/>
  <c r="AO88" i="12" s="1"/>
  <c r="E88" i="15" s="1"/>
  <c r="AM87" i="12"/>
  <c r="AO87" i="12" s="1"/>
  <c r="E87" i="15" s="1"/>
  <c r="AM86" i="12"/>
  <c r="AO86" i="12" s="1"/>
  <c r="E86" i="15" s="1"/>
  <c r="AM85" i="12"/>
  <c r="AO85" i="12" s="1"/>
  <c r="E85" i="15" s="1"/>
  <c r="AM84" i="12"/>
  <c r="AO84" i="12" s="1"/>
  <c r="E84" i="15" s="1"/>
  <c r="AM83" i="12"/>
  <c r="AO83" i="12" s="1"/>
  <c r="E83" i="15" s="1"/>
  <c r="AM82" i="12"/>
  <c r="AO82" i="12" s="1"/>
  <c r="E82" i="15" s="1"/>
  <c r="AM81" i="12"/>
  <c r="AO81" i="12" s="1"/>
  <c r="E81" i="15" s="1"/>
  <c r="AM80" i="12"/>
  <c r="AO80" i="12" s="1"/>
  <c r="E80" i="15" s="1"/>
  <c r="AM79" i="12"/>
  <c r="AO79" i="12" s="1"/>
  <c r="E79" i="15" s="1"/>
  <c r="AM78" i="12"/>
  <c r="AO78" i="12" s="1"/>
  <c r="E78" i="15" s="1"/>
  <c r="AM77" i="12"/>
  <c r="AO77" i="12" s="1"/>
  <c r="E77" i="15" s="1"/>
  <c r="AM76" i="12"/>
  <c r="AO76" i="12" s="1"/>
  <c r="E76" i="15" s="1"/>
  <c r="AM75" i="12"/>
  <c r="AO75" i="12" s="1"/>
  <c r="E75" i="15" s="1"/>
  <c r="AM74" i="12"/>
  <c r="AO74" i="12" s="1"/>
  <c r="E74" i="15" s="1"/>
  <c r="AM73" i="12"/>
  <c r="AO73" i="12" s="1"/>
  <c r="E73" i="15" s="1"/>
  <c r="AM72" i="12"/>
  <c r="AO72" i="12" s="1"/>
  <c r="E72" i="15" s="1"/>
  <c r="AM71" i="12"/>
  <c r="AO71" i="12" s="1"/>
  <c r="E71" i="15" s="1"/>
  <c r="AM70" i="12"/>
  <c r="AO70" i="12" s="1"/>
  <c r="E70" i="15" s="1"/>
  <c r="AM69" i="12"/>
  <c r="AO69" i="12" s="1"/>
  <c r="E69" i="15" s="1"/>
  <c r="AM68" i="12"/>
  <c r="AO68" i="12" s="1"/>
  <c r="E68" i="15" s="1"/>
  <c r="AM67" i="12"/>
  <c r="AO67" i="12" s="1"/>
  <c r="E67" i="15" s="1"/>
  <c r="AM66" i="12"/>
  <c r="AO66" i="12" s="1"/>
  <c r="E66" i="15" s="1"/>
  <c r="AM65" i="12"/>
  <c r="AO65" i="12" s="1"/>
  <c r="E65" i="15" s="1"/>
  <c r="AM64" i="12"/>
  <c r="AO64" i="12" s="1"/>
  <c r="E64" i="15" s="1"/>
  <c r="AM63" i="12"/>
  <c r="AO63" i="12" s="1"/>
  <c r="E63" i="15" s="1"/>
  <c r="AM62" i="12"/>
  <c r="AO62" i="12" s="1"/>
  <c r="E62" i="15" s="1"/>
  <c r="AM61" i="12"/>
  <c r="AO61" i="12" s="1"/>
  <c r="E61" i="15" s="1"/>
  <c r="AM60" i="12"/>
  <c r="AO60" i="12" s="1"/>
  <c r="E60" i="15" s="1"/>
  <c r="AM59" i="12"/>
  <c r="AO59" i="12" s="1"/>
  <c r="E59" i="15" s="1"/>
  <c r="AM58" i="12"/>
  <c r="AO58" i="12" s="1"/>
  <c r="E58" i="15" s="1"/>
  <c r="AM56" i="12"/>
  <c r="AO56" i="12" s="1"/>
  <c r="E56" i="15" s="1"/>
  <c r="AM55" i="12"/>
  <c r="AO55" i="12" s="1"/>
  <c r="E55" i="15" s="1"/>
  <c r="AM54" i="12"/>
  <c r="AO54" i="12" s="1"/>
  <c r="E54" i="15" s="1"/>
  <c r="AM53" i="12"/>
  <c r="AO53" i="12" s="1"/>
  <c r="E53" i="15" s="1"/>
  <c r="AM52" i="12"/>
  <c r="AO52" i="12" s="1"/>
  <c r="E52" i="15" s="1"/>
  <c r="AM51" i="12"/>
  <c r="AO51" i="12" s="1"/>
  <c r="E51" i="15" s="1"/>
  <c r="AM50" i="12"/>
  <c r="AO50" i="12" s="1"/>
  <c r="E50" i="15" s="1"/>
  <c r="AM49" i="12"/>
  <c r="AO49" i="12" s="1"/>
  <c r="E49" i="15" s="1"/>
  <c r="AM48" i="12"/>
  <c r="AO48" i="12" s="1"/>
  <c r="E48" i="15" s="1"/>
  <c r="AM47" i="12"/>
  <c r="AO47" i="12" s="1"/>
  <c r="E47" i="15" s="1"/>
  <c r="AM46" i="12"/>
  <c r="AO46" i="12" s="1"/>
  <c r="E46" i="15" s="1"/>
  <c r="AM44" i="12"/>
  <c r="AO44" i="12" s="1"/>
  <c r="E44" i="15" s="1"/>
  <c r="AM38" i="12"/>
  <c r="AO38" i="12" s="1"/>
  <c r="E38" i="15" s="1"/>
  <c r="AM37" i="12"/>
  <c r="AO37" i="12" s="1"/>
  <c r="E37" i="15" s="1"/>
  <c r="AM36" i="12"/>
  <c r="AO36" i="12" s="1"/>
  <c r="E36" i="15" s="1"/>
  <c r="AM35" i="12"/>
  <c r="AO35" i="12" s="1"/>
  <c r="E35" i="15" s="1"/>
  <c r="AM34" i="12"/>
  <c r="AO34" i="12" s="1"/>
  <c r="E34" i="15" s="1"/>
  <c r="AM33" i="12"/>
  <c r="AO33" i="12" s="1"/>
  <c r="E33" i="15" s="1"/>
  <c r="AM32" i="12"/>
  <c r="AO32" i="12" s="1"/>
  <c r="E32" i="15" s="1"/>
  <c r="AM31" i="12"/>
  <c r="AO31" i="12" s="1"/>
  <c r="E31" i="15" s="1"/>
  <c r="AM30" i="12"/>
  <c r="AO30" i="12" s="1"/>
  <c r="E30" i="15" s="1"/>
  <c r="AM29" i="12"/>
  <c r="AO29" i="12" s="1"/>
  <c r="E29" i="15" s="1"/>
  <c r="AM27" i="12"/>
  <c r="AO27" i="12" s="1"/>
  <c r="E27" i="15" s="1"/>
  <c r="AM26" i="12"/>
  <c r="AO26" i="12" s="1"/>
  <c r="E26" i="15" s="1"/>
  <c r="AM25" i="12"/>
  <c r="AO25" i="12" s="1"/>
  <c r="E25" i="15" s="1"/>
  <c r="AM24" i="12"/>
  <c r="AO24" i="12" s="1"/>
  <c r="E24" i="15" s="1"/>
  <c r="AM20" i="12"/>
  <c r="AO20" i="12" s="1"/>
  <c r="E20" i="15" s="1"/>
  <c r="AM19" i="12"/>
  <c r="AO19" i="12" s="1"/>
  <c r="E19" i="15" s="1"/>
  <c r="AM18" i="12"/>
  <c r="AO18" i="12" s="1"/>
  <c r="E18" i="15" s="1"/>
  <c r="AM17" i="12"/>
  <c r="AO17" i="12" s="1"/>
  <c r="E17" i="15" s="1"/>
  <c r="AM16" i="12"/>
  <c r="AO16" i="12" s="1"/>
  <c r="E16" i="15" s="1"/>
  <c r="AM15" i="12"/>
  <c r="AO15" i="12" s="1"/>
  <c r="E15" i="15" s="1"/>
  <c r="AM14" i="12"/>
  <c r="AO14" i="12" s="1"/>
  <c r="E14" i="15" s="1"/>
  <c r="AM13" i="12"/>
  <c r="AO13" i="12" s="1"/>
  <c r="E13" i="15" s="1"/>
  <c r="AM9" i="12"/>
  <c r="AO9" i="12" s="1"/>
  <c r="E9" i="15" s="1"/>
  <c r="AM8" i="12"/>
  <c r="AO8" i="12" s="1"/>
  <c r="E8" i="15" s="1"/>
  <c r="AM7" i="12"/>
  <c r="AO7" i="12" s="1"/>
  <c r="E7" i="15" s="1"/>
  <c r="AM6" i="12"/>
  <c r="AO6" i="12" s="1"/>
  <c r="E6" i="15" s="1"/>
  <c r="AM5" i="12"/>
  <c r="AO5" i="12" s="1"/>
  <c r="E5" i="15" s="1"/>
  <c r="AN19" i="2"/>
  <c r="D19" i="15" s="1"/>
  <c r="AL6" i="2"/>
  <c r="AN6" i="2" s="1"/>
  <c r="D6" i="15" s="1"/>
  <c r="AL7" i="2"/>
  <c r="AN7" i="2" s="1"/>
  <c r="D7" i="15" s="1"/>
  <c r="AL8" i="2"/>
  <c r="AN8" i="2" s="1"/>
  <c r="D8" i="15" s="1"/>
  <c r="AL9" i="2"/>
  <c r="AN9" i="2" s="1"/>
  <c r="D9" i="15" s="1"/>
  <c r="AL13" i="2"/>
  <c r="AN13" i="2" s="1"/>
  <c r="D13" i="15" s="1"/>
  <c r="AL14" i="2"/>
  <c r="AN14" i="2" s="1"/>
  <c r="D14" i="15" s="1"/>
  <c r="AL15" i="2"/>
  <c r="AN15" i="2" s="1"/>
  <c r="D15" i="15" s="1"/>
  <c r="AL16" i="2"/>
  <c r="AN16" i="2" s="1"/>
  <c r="D16" i="15" s="1"/>
  <c r="AL17" i="2"/>
  <c r="AN17" i="2" s="1"/>
  <c r="D17" i="15" s="1"/>
  <c r="AL18" i="2"/>
  <c r="AN18" i="2" s="1"/>
  <c r="D18" i="15" s="1"/>
  <c r="AL19" i="2"/>
  <c r="AL20" i="2"/>
  <c r="AN20" i="2" s="1"/>
  <c r="D20" i="15" s="1"/>
  <c r="AL24" i="2"/>
  <c r="AN24" i="2" s="1"/>
  <c r="D24" i="15" s="1"/>
  <c r="AL25" i="2"/>
  <c r="AN25" i="2" s="1"/>
  <c r="D25" i="15" s="1"/>
  <c r="AL26" i="2"/>
  <c r="AN26" i="2" s="1"/>
  <c r="D26" i="15" s="1"/>
  <c r="AL27" i="2"/>
  <c r="AN27" i="2" s="1"/>
  <c r="D27" i="15" s="1"/>
  <c r="AL29" i="2"/>
  <c r="AN29" i="2" s="1"/>
  <c r="D29" i="15" s="1"/>
  <c r="AL30" i="2"/>
  <c r="AN30" i="2" s="1"/>
  <c r="D30" i="15" s="1"/>
  <c r="AL31" i="2"/>
  <c r="AN31" i="2" s="1"/>
  <c r="D31" i="15" s="1"/>
  <c r="AL32" i="2"/>
  <c r="AN32" i="2" s="1"/>
  <c r="D32" i="15" s="1"/>
  <c r="AL33" i="2"/>
  <c r="AN33" i="2" s="1"/>
  <c r="D33" i="15" s="1"/>
  <c r="AL34" i="2"/>
  <c r="AN34" i="2" s="1"/>
  <c r="D34" i="15" s="1"/>
  <c r="AL35" i="2"/>
  <c r="AN35" i="2" s="1"/>
  <c r="D35" i="15" s="1"/>
  <c r="AL36" i="2"/>
  <c r="AN36" i="2" s="1"/>
  <c r="D36" i="15" s="1"/>
  <c r="AL37" i="2"/>
  <c r="AN37" i="2" s="1"/>
  <c r="D37" i="15" s="1"/>
  <c r="AL38" i="2"/>
  <c r="AN38" i="2" s="1"/>
  <c r="D38" i="15" s="1"/>
  <c r="AL44" i="2"/>
  <c r="AN44" i="2" s="1"/>
  <c r="D44" i="15" s="1"/>
  <c r="AL46" i="2"/>
  <c r="AN46" i="2" s="1"/>
  <c r="D46" i="15" s="1"/>
  <c r="AL47" i="2"/>
  <c r="AN47" i="2" s="1"/>
  <c r="D47" i="15" s="1"/>
  <c r="AL48" i="2"/>
  <c r="AN48" i="2" s="1"/>
  <c r="D48" i="15" s="1"/>
  <c r="AL49" i="2"/>
  <c r="AN49" i="2" s="1"/>
  <c r="D49" i="15" s="1"/>
  <c r="AL50" i="2"/>
  <c r="AN50" i="2" s="1"/>
  <c r="D50" i="15" s="1"/>
  <c r="AL51" i="2"/>
  <c r="AN51" i="2" s="1"/>
  <c r="D51" i="15" s="1"/>
  <c r="AL52" i="2"/>
  <c r="AN52" i="2" s="1"/>
  <c r="D52" i="15" s="1"/>
  <c r="AL53" i="2"/>
  <c r="AN53" i="2" s="1"/>
  <c r="D53" i="15" s="1"/>
  <c r="AL54" i="2"/>
  <c r="AN54" i="2" s="1"/>
  <c r="D54" i="15" s="1"/>
  <c r="AL55" i="2"/>
  <c r="AN55" i="2" s="1"/>
  <c r="D55" i="15" s="1"/>
  <c r="AL56" i="2"/>
  <c r="AN56" i="2" s="1"/>
  <c r="D56" i="15" s="1"/>
  <c r="AL58" i="2"/>
  <c r="AN58" i="2" s="1"/>
  <c r="D58" i="15" s="1"/>
  <c r="AL59" i="2"/>
  <c r="AN59" i="2" s="1"/>
  <c r="D59" i="15" s="1"/>
  <c r="AL60" i="2"/>
  <c r="AN60" i="2" s="1"/>
  <c r="D60" i="15" s="1"/>
  <c r="AL61" i="2"/>
  <c r="AN61" i="2" s="1"/>
  <c r="D61" i="15" s="1"/>
  <c r="AL62" i="2"/>
  <c r="AN62" i="2" s="1"/>
  <c r="D62" i="15" s="1"/>
  <c r="AL63" i="2"/>
  <c r="AN63" i="2" s="1"/>
  <c r="D63" i="15" s="1"/>
  <c r="AL64" i="2"/>
  <c r="AN64" i="2" s="1"/>
  <c r="D64" i="15" s="1"/>
  <c r="AL65" i="2"/>
  <c r="AN65" i="2" s="1"/>
  <c r="D65" i="15" s="1"/>
  <c r="AL66" i="2"/>
  <c r="AN66" i="2" s="1"/>
  <c r="D66" i="15" s="1"/>
  <c r="AL67" i="2"/>
  <c r="AN67" i="2" s="1"/>
  <c r="D67" i="15" s="1"/>
  <c r="AL68" i="2"/>
  <c r="AN68" i="2" s="1"/>
  <c r="D68" i="15" s="1"/>
  <c r="AL69" i="2"/>
  <c r="AN69" i="2" s="1"/>
  <c r="D69" i="15" s="1"/>
  <c r="AL70" i="2"/>
  <c r="AN70" i="2" s="1"/>
  <c r="D70" i="15" s="1"/>
  <c r="AL71" i="2"/>
  <c r="AN71" i="2" s="1"/>
  <c r="D71" i="15" s="1"/>
  <c r="AL72" i="2"/>
  <c r="AN72" i="2" s="1"/>
  <c r="D72" i="15" s="1"/>
  <c r="AL73" i="2"/>
  <c r="AN73" i="2" s="1"/>
  <c r="D73" i="15" s="1"/>
  <c r="AL74" i="2"/>
  <c r="AN74" i="2" s="1"/>
  <c r="D74" i="15" s="1"/>
  <c r="AL75" i="2"/>
  <c r="AN75" i="2" s="1"/>
  <c r="D75" i="15" s="1"/>
  <c r="AL76" i="2"/>
  <c r="AN76" i="2" s="1"/>
  <c r="D76" i="15" s="1"/>
  <c r="AL77" i="2"/>
  <c r="AN77" i="2" s="1"/>
  <c r="D77" i="15" s="1"/>
  <c r="AL78" i="2"/>
  <c r="AN78" i="2" s="1"/>
  <c r="D78" i="15" s="1"/>
  <c r="AL79" i="2"/>
  <c r="AN79" i="2" s="1"/>
  <c r="D79" i="15" s="1"/>
  <c r="AL80" i="2"/>
  <c r="AN80" i="2" s="1"/>
  <c r="D80" i="15" s="1"/>
  <c r="AL81" i="2"/>
  <c r="AN81" i="2" s="1"/>
  <c r="D81" i="15" s="1"/>
  <c r="AL82" i="2"/>
  <c r="AN82" i="2" s="1"/>
  <c r="D82" i="15" s="1"/>
  <c r="AL83" i="2"/>
  <c r="AN83" i="2" s="1"/>
  <c r="D83" i="15" s="1"/>
  <c r="AL84" i="2"/>
  <c r="AN84" i="2" s="1"/>
  <c r="D84" i="15" s="1"/>
  <c r="AL85" i="2"/>
  <c r="AN85" i="2" s="1"/>
  <c r="D85" i="15" s="1"/>
  <c r="AL86" i="2"/>
  <c r="AN86" i="2" s="1"/>
  <c r="D86" i="15" s="1"/>
  <c r="AL87" i="2"/>
  <c r="AN87" i="2" s="1"/>
  <c r="D87" i="15" s="1"/>
  <c r="AL88" i="2"/>
  <c r="AN88" i="2" s="1"/>
  <c r="D88" i="15" s="1"/>
  <c r="AL89" i="2"/>
  <c r="AN89" i="2" s="1"/>
  <c r="D89" i="15" s="1"/>
  <c r="AL90" i="2"/>
  <c r="AN90" i="2" s="1"/>
  <c r="D90" i="15" s="1"/>
  <c r="AL91" i="2"/>
  <c r="AN91" i="2" s="1"/>
  <c r="D91" i="15" s="1"/>
  <c r="AL92" i="2"/>
  <c r="AN92" i="2" s="1"/>
  <c r="D92" i="15" s="1"/>
  <c r="AL93" i="2"/>
  <c r="AN93" i="2" s="1"/>
  <c r="D93" i="15" s="1"/>
  <c r="AL95" i="2"/>
  <c r="AN95" i="2" s="1"/>
  <c r="D95" i="15" s="1"/>
  <c r="AL96" i="2"/>
  <c r="AN96" i="2" s="1"/>
  <c r="D96" i="15" s="1"/>
  <c r="AL97" i="2"/>
  <c r="AN97" i="2" s="1"/>
  <c r="D97" i="15" s="1"/>
  <c r="AL98" i="2"/>
  <c r="AN98" i="2" s="1"/>
  <c r="D98" i="15" s="1"/>
  <c r="AL99" i="2"/>
  <c r="AN99" i="2" s="1"/>
  <c r="D99" i="15" s="1"/>
  <c r="AL100" i="2"/>
  <c r="AN100" i="2" s="1"/>
  <c r="D100" i="15" s="1"/>
  <c r="AL101" i="2"/>
  <c r="AN101" i="2" s="1"/>
  <c r="D101" i="15" s="1"/>
  <c r="AL102" i="2"/>
  <c r="AN102" i="2" s="1"/>
  <c r="D102" i="15" s="1"/>
  <c r="AL103" i="2"/>
  <c r="AN103" i="2" s="1"/>
  <c r="D103" i="15" s="1"/>
  <c r="AL104" i="2"/>
  <c r="AN104" i="2" s="1"/>
  <c r="D104" i="15" s="1"/>
  <c r="AL105" i="2"/>
  <c r="AN105" i="2" s="1"/>
  <c r="D105" i="15" s="1"/>
  <c r="AL106" i="2"/>
  <c r="AN106" i="2" s="1"/>
  <c r="D106" i="15" s="1"/>
  <c r="AL107" i="2"/>
  <c r="AN107" i="2" s="1"/>
  <c r="D107" i="15" s="1"/>
  <c r="AL108" i="2"/>
  <c r="AN108" i="2" s="1"/>
  <c r="D108" i="15" s="1"/>
  <c r="AL109" i="2"/>
  <c r="AN109" i="2" s="1"/>
  <c r="D109" i="15" s="1"/>
  <c r="AL110" i="2"/>
  <c r="AN110" i="2" s="1"/>
  <c r="D110" i="15" s="1"/>
  <c r="AL111" i="2"/>
  <c r="AN111" i="2" s="1"/>
  <c r="D111" i="15" s="1"/>
  <c r="AL112" i="2"/>
  <c r="AN112" i="2" s="1"/>
  <c r="D112" i="15" s="1"/>
  <c r="AL113" i="2"/>
  <c r="AN113" i="2" s="1"/>
  <c r="D113" i="15" s="1"/>
  <c r="AL114" i="2"/>
  <c r="AN114" i="2" s="1"/>
  <c r="D114" i="15" s="1"/>
  <c r="AL115" i="2"/>
  <c r="AN115" i="2" s="1"/>
  <c r="D115" i="15" s="1"/>
  <c r="AL116" i="2"/>
  <c r="AN116" i="2" s="1"/>
  <c r="D116" i="15" s="1"/>
  <c r="AL117" i="2"/>
  <c r="AN117" i="2" s="1"/>
  <c r="D117" i="15" s="1"/>
  <c r="AL118" i="2"/>
  <c r="AN118" i="2" s="1"/>
  <c r="D118" i="15" s="1"/>
  <c r="AL119" i="2"/>
  <c r="AN119" i="2" s="1"/>
  <c r="D119" i="15" s="1"/>
  <c r="AL120" i="2"/>
  <c r="AN120" i="2" s="1"/>
  <c r="D120" i="15" s="1"/>
  <c r="AL121" i="2"/>
  <c r="AN121" i="2" s="1"/>
  <c r="D121" i="15" s="1"/>
  <c r="AL122" i="2"/>
  <c r="AN122" i="2" s="1"/>
  <c r="D122" i="15" s="1"/>
  <c r="AL123" i="2"/>
  <c r="AN123" i="2" s="1"/>
  <c r="D123" i="15" s="1"/>
  <c r="AL124" i="2"/>
  <c r="AN124" i="2" s="1"/>
  <c r="D124" i="15" s="1"/>
  <c r="AL125" i="2"/>
  <c r="AN125" i="2" s="1"/>
  <c r="D125" i="15" s="1"/>
  <c r="AL126" i="2"/>
  <c r="AN126" i="2" s="1"/>
  <c r="D126" i="15" s="1"/>
  <c r="AL127" i="2"/>
  <c r="AN127" i="2" s="1"/>
  <c r="D127" i="15" s="1"/>
  <c r="AL128" i="2"/>
  <c r="AN128" i="2" s="1"/>
  <c r="D128" i="15" s="1"/>
  <c r="AL129" i="2"/>
  <c r="AN129" i="2" s="1"/>
  <c r="D129" i="15" s="1"/>
  <c r="AL130" i="2"/>
  <c r="AN130" i="2" s="1"/>
  <c r="D130" i="15" s="1"/>
  <c r="AL131" i="2"/>
  <c r="AN131" i="2" s="1"/>
  <c r="D131" i="15" s="1"/>
  <c r="AL132" i="2"/>
  <c r="AN132" i="2" s="1"/>
  <c r="D132" i="15" s="1"/>
  <c r="AL133" i="2"/>
  <c r="AN133" i="2" s="1"/>
  <c r="D133" i="15" s="1"/>
  <c r="AL134" i="2"/>
  <c r="AN134" i="2" s="1"/>
  <c r="D134" i="15" s="1"/>
  <c r="AL135" i="2"/>
  <c r="AN135" i="2" s="1"/>
  <c r="D135" i="15" s="1"/>
  <c r="AL136" i="2"/>
  <c r="AN136" i="2" s="1"/>
  <c r="D136" i="15" s="1"/>
  <c r="AL137" i="2"/>
  <c r="AN137" i="2" s="1"/>
  <c r="D137" i="15" s="1"/>
  <c r="AL138" i="2"/>
  <c r="AN138" i="2" s="1"/>
  <c r="D138" i="15" s="1"/>
  <c r="AL139" i="2"/>
  <c r="AN139" i="2" s="1"/>
  <c r="D139" i="15" s="1"/>
  <c r="AL140" i="2"/>
  <c r="AN140" i="2" s="1"/>
  <c r="D140" i="15" s="1"/>
  <c r="AL141" i="2"/>
  <c r="AN141" i="2" s="1"/>
  <c r="D141" i="15" s="1"/>
  <c r="AL142" i="2"/>
  <c r="AN142" i="2" s="1"/>
  <c r="D142" i="15" s="1"/>
  <c r="AL143" i="2"/>
  <c r="AN143" i="2" s="1"/>
  <c r="D143" i="15" s="1"/>
  <c r="AL144" i="2"/>
  <c r="AN144" i="2" s="1"/>
  <c r="D144" i="15" s="1"/>
  <c r="AL145" i="2"/>
  <c r="AN145" i="2" s="1"/>
  <c r="D145" i="15" s="1"/>
  <c r="AL146" i="2"/>
  <c r="AN146" i="2" s="1"/>
  <c r="D146" i="15" s="1"/>
  <c r="AL147" i="2"/>
  <c r="AN147" i="2" s="1"/>
  <c r="D147" i="15" s="1"/>
  <c r="AL148" i="2"/>
  <c r="AN148" i="2" s="1"/>
  <c r="D148" i="15" s="1"/>
  <c r="AL149" i="2"/>
  <c r="AN149" i="2" s="1"/>
  <c r="D149" i="15" s="1"/>
  <c r="AL153" i="2"/>
  <c r="AN153" i="2" s="1"/>
  <c r="D153" i="15" s="1"/>
  <c r="AL154" i="2"/>
  <c r="AN154" i="2" s="1"/>
  <c r="D154" i="15" s="1"/>
  <c r="AL155" i="2"/>
  <c r="AN155" i="2" s="1"/>
  <c r="D155" i="15" s="1"/>
  <c r="AL5" i="2"/>
  <c r="AN5" i="2" s="1"/>
  <c r="D5" i="15" s="1"/>
  <c r="AF159" i="17" l="1"/>
  <c r="AF160" i="17" s="1"/>
  <c r="AC159" i="17"/>
  <c r="AC160" i="17" s="1"/>
  <c r="AG159" i="17"/>
  <c r="AG160" i="17" s="1"/>
  <c r="AJ159" i="17"/>
  <c r="AJ160" i="17" s="1"/>
  <c r="AP17" i="13"/>
  <c r="G17" i="15" s="1"/>
  <c r="J17" i="15" s="1"/>
  <c r="AB159" i="17"/>
  <c r="AB160" i="17" s="1"/>
  <c r="X159" i="17"/>
  <c r="X160" i="17" s="1"/>
  <c r="Y159" i="17"/>
  <c r="Y160" i="17" s="1"/>
  <c r="U159" i="17"/>
  <c r="U160" i="17" s="1"/>
  <c r="T159" i="17"/>
  <c r="T160" i="17" s="1"/>
  <c r="P159" i="17"/>
  <c r="P160" i="17" s="1"/>
  <c r="Q159" i="17"/>
  <c r="Q160" i="17" s="1"/>
  <c r="M159" i="17"/>
  <c r="M160" i="17" s="1"/>
  <c r="E22" i="17"/>
  <c r="L159" i="17"/>
  <c r="L160" i="17" s="1"/>
  <c r="H159" i="17"/>
  <c r="H160" i="17" s="1"/>
  <c r="S159" i="16"/>
  <c r="S160" i="16" s="1"/>
  <c r="W159" i="16"/>
  <c r="W160" i="16" s="1"/>
  <c r="AA159" i="16"/>
  <c r="AA160" i="16" s="1"/>
  <c r="AE159" i="16"/>
  <c r="AE160" i="16" s="1"/>
  <c r="AI159" i="16"/>
  <c r="AI160" i="16" s="1"/>
  <c r="R159" i="16"/>
  <c r="R160" i="16" s="1"/>
  <c r="V159" i="16"/>
  <c r="V160" i="16" s="1"/>
  <c r="Z159" i="16"/>
  <c r="Z160" i="16" s="1"/>
  <c r="AD159" i="16"/>
  <c r="AD160" i="16" s="1"/>
  <c r="AH159" i="16"/>
  <c r="AH160" i="16" s="1"/>
  <c r="K159" i="16"/>
  <c r="K160" i="16" s="1"/>
  <c r="N159" i="16"/>
  <c r="N160" i="16" s="1"/>
  <c r="J159" i="16"/>
  <c r="J160" i="16" s="1"/>
  <c r="AN40" i="16"/>
  <c r="AP40" i="16" s="1"/>
  <c r="H40" i="15" s="1"/>
  <c r="G159" i="16"/>
  <c r="G160" i="16" s="1"/>
  <c r="J5" i="15"/>
  <c r="J146" i="15"/>
  <c r="J114" i="15"/>
  <c r="J30" i="15"/>
  <c r="J6" i="15"/>
  <c r="J142" i="15"/>
  <c r="J110" i="15"/>
  <c r="J93" i="15"/>
  <c r="J89" i="15"/>
  <c r="J85" i="15"/>
  <c r="J81" i="15"/>
  <c r="J77" i="15"/>
  <c r="J73" i="15"/>
  <c r="J69" i="15"/>
  <c r="J65" i="15"/>
  <c r="J61" i="15"/>
  <c r="J56" i="15"/>
  <c r="L56" i="15" s="1"/>
  <c r="J52" i="15"/>
  <c r="J48" i="15"/>
  <c r="J35" i="15"/>
  <c r="J31" i="15"/>
  <c r="J20" i="15"/>
  <c r="J16" i="15"/>
  <c r="J59" i="15"/>
  <c r="J90" i="15"/>
  <c r="J86" i="15"/>
  <c r="J82" i="15"/>
  <c r="J74" i="15"/>
  <c r="J70" i="15"/>
  <c r="J66" i="15"/>
  <c r="J62" i="15"/>
  <c r="J58" i="15"/>
  <c r="J27" i="15"/>
  <c r="J87" i="15"/>
  <c r="J79" i="15"/>
  <c r="J71" i="15"/>
  <c r="J50" i="15"/>
  <c r="L50" i="15" s="1"/>
  <c r="J92" i="15"/>
  <c r="J64" i="15"/>
  <c r="J19" i="15"/>
  <c r="J130" i="15"/>
  <c r="J126" i="15"/>
  <c r="J98" i="15"/>
  <c r="J78" i="15"/>
  <c r="J154" i="15"/>
  <c r="J91" i="15"/>
  <c r="J75" i="15"/>
  <c r="J63" i="15"/>
  <c r="J54" i="15"/>
  <c r="L54" i="15" s="1"/>
  <c r="J46" i="15"/>
  <c r="J18" i="15"/>
  <c r="J14" i="15"/>
  <c r="J9" i="15"/>
  <c r="J134" i="15"/>
  <c r="J118" i="15"/>
  <c r="J102" i="15"/>
  <c r="J155" i="15"/>
  <c r="J149" i="15"/>
  <c r="J145" i="15"/>
  <c r="J141" i="15"/>
  <c r="J137" i="15"/>
  <c r="J133" i="15"/>
  <c r="J129" i="15"/>
  <c r="J125" i="15"/>
  <c r="J121" i="15"/>
  <c r="J117" i="15"/>
  <c r="J80" i="15"/>
  <c r="J76" i="15"/>
  <c r="J60" i="15"/>
  <c r="J51" i="15"/>
  <c r="J38" i="15"/>
  <c r="L38" i="15" s="1"/>
  <c r="J34" i="15"/>
  <c r="J138" i="15"/>
  <c r="J122" i="15"/>
  <c r="J106" i="15"/>
  <c r="J26" i="15"/>
  <c r="J113" i="15"/>
  <c r="J109" i="15"/>
  <c r="J105" i="15"/>
  <c r="J101" i="15"/>
  <c r="J97" i="15"/>
  <c r="J88" i="15"/>
  <c r="J84" i="15"/>
  <c r="J72" i="15"/>
  <c r="J68" i="15"/>
  <c r="J55" i="15"/>
  <c r="L55" i="15" s="1"/>
  <c r="J47" i="15"/>
  <c r="J25" i="15"/>
  <c r="J15" i="15"/>
  <c r="J8" i="15"/>
  <c r="J37" i="15"/>
  <c r="J33" i="15"/>
  <c r="J29" i="15"/>
  <c r="J148" i="15"/>
  <c r="J144" i="15"/>
  <c r="J140" i="15"/>
  <c r="J136" i="15"/>
  <c r="J132" i="15"/>
  <c r="J128" i="15"/>
  <c r="J124" i="15"/>
  <c r="J120" i="15"/>
  <c r="J116" i="15"/>
  <c r="J112" i="15"/>
  <c r="J108" i="15"/>
  <c r="J104" i="15"/>
  <c r="J100" i="15"/>
  <c r="J96" i="15"/>
  <c r="J83" i="15"/>
  <c r="J67" i="15"/>
  <c r="J24" i="15"/>
  <c r="J7" i="15"/>
  <c r="J153" i="15"/>
  <c r="J53" i="15"/>
  <c r="L53" i="15" s="1"/>
  <c r="J49" i="15"/>
  <c r="J44" i="15"/>
  <c r="J36" i="15"/>
  <c r="J32" i="15"/>
  <c r="J13" i="15"/>
  <c r="J147" i="15"/>
  <c r="J143" i="15"/>
  <c r="J139" i="15"/>
  <c r="J135" i="15"/>
  <c r="J131" i="15"/>
  <c r="J127" i="15"/>
  <c r="J123" i="15"/>
  <c r="J119" i="15"/>
  <c r="J115" i="15"/>
  <c r="J111" i="15"/>
  <c r="J107" i="15"/>
  <c r="J103" i="15"/>
  <c r="J99" i="15"/>
  <c r="J95" i="15"/>
  <c r="I159" i="17"/>
  <c r="I160" i="17" s="1"/>
  <c r="AN11" i="16"/>
  <c r="AP11" i="16" s="1"/>
  <c r="H11" i="15" s="1"/>
  <c r="AN11" i="17"/>
  <c r="AP11" i="17" s="1"/>
  <c r="I11" i="15" s="1"/>
  <c r="E11" i="17"/>
  <c r="AN22" i="17"/>
  <c r="AP22" i="17" s="1"/>
  <c r="I22" i="15" s="1"/>
  <c r="AN151" i="17"/>
  <c r="AP151" i="17" s="1"/>
  <c r="I151" i="15" s="1"/>
  <c r="E151" i="17"/>
  <c r="AN157" i="17"/>
  <c r="AP157" i="17" s="1"/>
  <c r="I157" i="15" s="1"/>
  <c r="E157" i="17"/>
  <c r="F159" i="17"/>
  <c r="F160" i="17" s="1"/>
  <c r="J159" i="17"/>
  <c r="J160" i="17" s="1"/>
  <c r="N159" i="17"/>
  <c r="N160" i="17" s="1"/>
  <c r="R159" i="17"/>
  <c r="R160" i="17" s="1"/>
  <c r="V159" i="17"/>
  <c r="V160" i="17" s="1"/>
  <c r="Z159" i="17"/>
  <c r="Z160" i="17" s="1"/>
  <c r="AD159" i="17"/>
  <c r="AD160" i="17" s="1"/>
  <c r="AH159" i="17"/>
  <c r="AH160" i="17" s="1"/>
  <c r="AN40" i="17"/>
  <c r="AP40" i="17" s="1"/>
  <c r="I40" i="15" s="1"/>
  <c r="E40" i="17"/>
  <c r="G159" i="17"/>
  <c r="G160" i="17" s="1"/>
  <c r="K159" i="17"/>
  <c r="K160" i="17" s="1"/>
  <c r="O159" i="17"/>
  <c r="O160" i="17" s="1"/>
  <c r="S159" i="17"/>
  <c r="S160" i="17" s="1"/>
  <c r="W159" i="17"/>
  <c r="W160" i="17" s="1"/>
  <c r="AA159" i="17"/>
  <c r="AA160" i="17" s="1"/>
  <c r="AE159" i="17"/>
  <c r="AE160" i="17" s="1"/>
  <c r="AI159" i="17"/>
  <c r="AI160" i="17" s="1"/>
  <c r="O159" i="16"/>
  <c r="O160" i="16" s="1"/>
  <c r="AN151" i="16"/>
  <c r="AP151" i="16" s="1"/>
  <c r="H151" i="15" s="1"/>
  <c r="H159" i="16"/>
  <c r="H160" i="16" s="1"/>
  <c r="L159" i="16"/>
  <c r="L160" i="16" s="1"/>
  <c r="P159" i="16"/>
  <c r="P160" i="16" s="1"/>
  <c r="T159" i="16"/>
  <c r="T160" i="16" s="1"/>
  <c r="X159" i="16"/>
  <c r="X160" i="16" s="1"/>
  <c r="AB159" i="16"/>
  <c r="AB160" i="16" s="1"/>
  <c r="AF159" i="16"/>
  <c r="AF160" i="16" s="1"/>
  <c r="AJ159" i="16"/>
  <c r="AJ160" i="16" s="1"/>
  <c r="E157" i="16"/>
  <c r="I159" i="16"/>
  <c r="I160" i="16" s="1"/>
  <c r="M159" i="16"/>
  <c r="M160" i="16" s="1"/>
  <c r="Q159" i="16"/>
  <c r="Q160" i="16" s="1"/>
  <c r="U159" i="16"/>
  <c r="U160" i="16" s="1"/>
  <c r="Y159" i="16"/>
  <c r="Y160" i="16" s="1"/>
  <c r="AC159" i="16"/>
  <c r="AC160" i="16" s="1"/>
  <c r="AG159" i="16"/>
  <c r="AG160" i="16" s="1"/>
  <c r="AN157" i="16"/>
  <c r="AP157" i="16" s="1"/>
  <c r="H157" i="15" s="1"/>
  <c r="F159" i="16"/>
  <c r="F160" i="16" s="1"/>
  <c r="AN22" i="16"/>
  <c r="AP22" i="16" s="1"/>
  <c r="H22" i="15" s="1"/>
  <c r="E22" i="16"/>
  <c r="E40" i="16"/>
  <c r="E151" i="16"/>
  <c r="AJ157" i="14"/>
  <c r="AI157" i="14"/>
  <c r="AH157" i="14"/>
  <c r="AG157" i="14"/>
  <c r="AF157" i="14"/>
  <c r="AE157" i="14"/>
  <c r="AD157" i="14"/>
  <c r="AC157" i="14"/>
  <c r="AB157" i="14"/>
  <c r="AA157" i="14"/>
  <c r="Z157" i="14"/>
  <c r="Y157" i="14"/>
  <c r="X157" i="14"/>
  <c r="W157" i="14"/>
  <c r="V157" i="14"/>
  <c r="U157" i="14"/>
  <c r="T157" i="14"/>
  <c r="S157" i="14"/>
  <c r="R157" i="14"/>
  <c r="Q157" i="14"/>
  <c r="P157" i="14"/>
  <c r="O157" i="14"/>
  <c r="N157" i="14"/>
  <c r="M157" i="14"/>
  <c r="L157" i="14"/>
  <c r="K157" i="14"/>
  <c r="J157" i="14"/>
  <c r="I157" i="14"/>
  <c r="H157" i="14"/>
  <c r="G157" i="14"/>
  <c r="F157" i="14"/>
  <c r="AJ151" i="14"/>
  <c r="AI151" i="14"/>
  <c r="AH151" i="14"/>
  <c r="AG151" i="14"/>
  <c r="AF151" i="14"/>
  <c r="AE151" i="14"/>
  <c r="AD151" i="14"/>
  <c r="AC151" i="14"/>
  <c r="AB151" i="14"/>
  <c r="AA151" i="14"/>
  <c r="Y151" i="14"/>
  <c r="X151" i="14"/>
  <c r="W151" i="14"/>
  <c r="V151" i="14"/>
  <c r="U151" i="14"/>
  <c r="T151" i="14"/>
  <c r="S151" i="14"/>
  <c r="R151" i="14"/>
  <c r="Q151" i="14"/>
  <c r="P151" i="14"/>
  <c r="O151" i="14"/>
  <c r="N151" i="14"/>
  <c r="M151" i="14"/>
  <c r="L151" i="14"/>
  <c r="K151" i="14"/>
  <c r="J151" i="14"/>
  <c r="I151" i="14"/>
  <c r="H151" i="14"/>
  <c r="G151" i="14"/>
  <c r="F151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AK151" i="14" l="1"/>
  <c r="K27" i="15"/>
  <c r="AJ159" i="14"/>
  <c r="AJ160" i="14" s="1"/>
  <c r="E157" i="14"/>
  <c r="AN157" i="14"/>
  <c r="AP157" i="14" s="1"/>
  <c r="F157" i="15" s="1"/>
  <c r="AN151" i="14"/>
  <c r="AP151" i="14" s="1"/>
  <c r="F151" i="15" s="1"/>
  <c r="E151" i="14"/>
  <c r="AN40" i="14"/>
  <c r="AP40" i="14" s="1"/>
  <c r="F40" i="15" s="1"/>
  <c r="E22" i="14"/>
  <c r="AN22" i="14"/>
  <c r="AP22" i="14" s="1"/>
  <c r="F22" i="15" s="1"/>
  <c r="M159" i="14"/>
  <c r="M160" i="14" s="1"/>
  <c r="Q159" i="14"/>
  <c r="Q160" i="14" s="1"/>
  <c r="U159" i="14"/>
  <c r="U160" i="14" s="1"/>
  <c r="Y159" i="14"/>
  <c r="Y160" i="14" s="1"/>
  <c r="AC159" i="14"/>
  <c r="AC160" i="14" s="1"/>
  <c r="AG159" i="14"/>
  <c r="AG160" i="14" s="1"/>
  <c r="AN11" i="14"/>
  <c r="AP11" i="14" s="1"/>
  <c r="E11" i="14"/>
  <c r="L159" i="14"/>
  <c r="L160" i="14" s="1"/>
  <c r="P159" i="14"/>
  <c r="P160" i="14" s="1"/>
  <c r="T159" i="14"/>
  <c r="T160" i="14" s="1"/>
  <c r="X159" i="14"/>
  <c r="X160" i="14" s="1"/>
  <c r="AB159" i="14"/>
  <c r="AB160" i="14" s="1"/>
  <c r="AF159" i="14"/>
  <c r="AF160" i="14" s="1"/>
  <c r="J164" i="15"/>
  <c r="L31" i="15"/>
  <c r="I160" i="15"/>
  <c r="E159" i="17"/>
  <c r="K124" i="15"/>
  <c r="L52" i="15"/>
  <c r="L49" i="15"/>
  <c r="L37" i="15"/>
  <c r="K93" i="15"/>
  <c r="K8" i="15"/>
  <c r="H160" i="15"/>
  <c r="AP159" i="16"/>
  <c r="AP159" i="17"/>
  <c r="E159" i="16"/>
  <c r="I159" i="14"/>
  <c r="I160" i="14" s="1"/>
  <c r="F159" i="14"/>
  <c r="F160" i="14" s="1"/>
  <c r="J159" i="14"/>
  <c r="J160" i="14" s="1"/>
  <c r="N159" i="14"/>
  <c r="N160" i="14" s="1"/>
  <c r="R159" i="14"/>
  <c r="R160" i="14" s="1"/>
  <c r="V159" i="14"/>
  <c r="V160" i="14" s="1"/>
  <c r="Z159" i="14"/>
  <c r="Z160" i="14" s="1"/>
  <c r="AD159" i="14"/>
  <c r="AD160" i="14" s="1"/>
  <c r="AH159" i="14"/>
  <c r="AH160" i="14" s="1"/>
  <c r="G159" i="14"/>
  <c r="G160" i="14" s="1"/>
  <c r="K159" i="14"/>
  <c r="K160" i="14" s="1"/>
  <c r="O159" i="14"/>
  <c r="O160" i="14" s="1"/>
  <c r="S159" i="14"/>
  <c r="S160" i="14" s="1"/>
  <c r="W159" i="14"/>
  <c r="W160" i="14" s="1"/>
  <c r="AA159" i="14"/>
  <c r="AA160" i="14" s="1"/>
  <c r="AI159" i="14"/>
  <c r="AI160" i="14" s="1"/>
  <c r="E40" i="14"/>
  <c r="AE159" i="14"/>
  <c r="AE160" i="14" s="1"/>
  <c r="H159" i="14"/>
  <c r="H160" i="14" s="1"/>
  <c r="AI11" i="13"/>
  <c r="AI22" i="13"/>
  <c r="AI40" i="13"/>
  <c r="AI151" i="13"/>
  <c r="AI157" i="13"/>
  <c r="AJ157" i="13"/>
  <c r="AH157" i="13"/>
  <c r="AG157" i="13"/>
  <c r="AF157" i="13"/>
  <c r="AE157" i="13"/>
  <c r="AD157" i="13"/>
  <c r="AC157" i="13"/>
  <c r="AB157" i="13"/>
  <c r="AA157" i="13"/>
  <c r="Y157" i="13"/>
  <c r="X157" i="13"/>
  <c r="W157" i="13"/>
  <c r="V157" i="13"/>
  <c r="U157" i="13"/>
  <c r="T157" i="13"/>
  <c r="S157" i="13"/>
  <c r="R157" i="13"/>
  <c r="Q157" i="13"/>
  <c r="P157" i="13"/>
  <c r="O157" i="13"/>
  <c r="N157" i="13"/>
  <c r="M157" i="13"/>
  <c r="L157" i="13"/>
  <c r="K157" i="13"/>
  <c r="J157" i="13"/>
  <c r="I157" i="13"/>
  <c r="H157" i="13"/>
  <c r="G157" i="13"/>
  <c r="F157" i="13"/>
  <c r="AJ151" i="13"/>
  <c r="AH151" i="13"/>
  <c r="AG151" i="13"/>
  <c r="AF151" i="13"/>
  <c r="AE151" i="13"/>
  <c r="AD151" i="13"/>
  <c r="AC151" i="13"/>
  <c r="AB151" i="13"/>
  <c r="AA151" i="13"/>
  <c r="Z151" i="13"/>
  <c r="X151" i="13"/>
  <c r="W151" i="13"/>
  <c r="V151" i="13"/>
  <c r="U151" i="13"/>
  <c r="T151" i="13"/>
  <c r="S151" i="13"/>
  <c r="R151" i="13"/>
  <c r="Q151" i="13"/>
  <c r="P151" i="13"/>
  <c r="O151" i="13"/>
  <c r="N151" i="13"/>
  <c r="M151" i="13"/>
  <c r="L151" i="13"/>
  <c r="K151" i="13"/>
  <c r="J151" i="13"/>
  <c r="I151" i="13"/>
  <c r="H151" i="13"/>
  <c r="G151" i="13"/>
  <c r="F151" i="13"/>
  <c r="AJ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AJ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AJ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AN22" i="13" l="1"/>
  <c r="AP22" i="13" s="1"/>
  <c r="E22" i="13"/>
  <c r="F11" i="15"/>
  <c r="F160" i="15" s="1"/>
  <c r="AP159" i="14"/>
  <c r="E159" i="14"/>
  <c r="L57" i="15"/>
  <c r="AN157" i="13"/>
  <c r="AP157" i="13" s="1"/>
  <c r="G157" i="15" s="1"/>
  <c r="AN151" i="13"/>
  <c r="AP151" i="13" s="1"/>
  <c r="G151" i="15" s="1"/>
  <c r="L39" i="15"/>
  <c r="AN40" i="13"/>
  <c r="AP40" i="13" s="1"/>
  <c r="G40" i="15" s="1"/>
  <c r="G22" i="15"/>
  <c r="AN11" i="13"/>
  <c r="AP11" i="13" s="1"/>
  <c r="AI159" i="13"/>
  <c r="AI160" i="13" s="1"/>
  <c r="E11" i="13"/>
  <c r="E157" i="13"/>
  <c r="E151" i="13"/>
  <c r="E40" i="13"/>
  <c r="L159" i="13"/>
  <c r="L160" i="13" s="1"/>
  <c r="P159" i="13"/>
  <c r="P160" i="13" s="1"/>
  <c r="T159" i="13"/>
  <c r="T160" i="13" s="1"/>
  <c r="X159" i="13"/>
  <c r="X160" i="13" s="1"/>
  <c r="AB159" i="13"/>
  <c r="AB160" i="13" s="1"/>
  <c r="AF159" i="13"/>
  <c r="AF160" i="13" s="1"/>
  <c r="AJ159" i="13"/>
  <c r="AJ160" i="13" s="1"/>
  <c r="I159" i="13"/>
  <c r="I160" i="13" s="1"/>
  <c r="M159" i="13"/>
  <c r="M160" i="13" s="1"/>
  <c r="Q159" i="13"/>
  <c r="Q160" i="13" s="1"/>
  <c r="U159" i="13"/>
  <c r="U160" i="13" s="1"/>
  <c r="Y159" i="13"/>
  <c r="Y160" i="13" s="1"/>
  <c r="AC159" i="13"/>
  <c r="AC160" i="13" s="1"/>
  <c r="AG159" i="13"/>
  <c r="AG160" i="13" s="1"/>
  <c r="F159" i="13"/>
  <c r="F160" i="13" s="1"/>
  <c r="J159" i="13"/>
  <c r="J160" i="13" s="1"/>
  <c r="N159" i="13"/>
  <c r="N160" i="13" s="1"/>
  <c r="R159" i="13"/>
  <c r="R160" i="13" s="1"/>
  <c r="V159" i="13"/>
  <c r="V160" i="13" s="1"/>
  <c r="Z159" i="13"/>
  <c r="Z160" i="13" s="1"/>
  <c r="AD159" i="13"/>
  <c r="AD160" i="13" s="1"/>
  <c r="AH159" i="13"/>
  <c r="AH160" i="13" s="1"/>
  <c r="G159" i="13"/>
  <c r="G160" i="13" s="1"/>
  <c r="K159" i="13"/>
  <c r="K160" i="13" s="1"/>
  <c r="O159" i="13"/>
  <c r="O160" i="13" s="1"/>
  <c r="S159" i="13"/>
  <c r="S160" i="13" s="1"/>
  <c r="W159" i="13"/>
  <c r="W160" i="13" s="1"/>
  <c r="AA159" i="13"/>
  <c r="AA160" i="13" s="1"/>
  <c r="AE159" i="13"/>
  <c r="AE160" i="13" s="1"/>
  <c r="H159" i="13"/>
  <c r="H160" i="13" s="1"/>
  <c r="AJ157" i="12"/>
  <c r="AI157" i="12"/>
  <c r="AH157" i="12"/>
  <c r="AG157" i="12"/>
  <c r="AF157" i="12"/>
  <c r="AE157" i="12"/>
  <c r="AD157" i="12"/>
  <c r="AC157" i="12"/>
  <c r="AB157" i="12"/>
  <c r="AA157" i="12"/>
  <c r="Z157" i="12"/>
  <c r="Y157" i="12"/>
  <c r="Y159" i="12" s="1"/>
  <c r="X157" i="12"/>
  <c r="W157" i="12"/>
  <c r="V157" i="12"/>
  <c r="U157" i="12"/>
  <c r="T157" i="12"/>
  <c r="S157" i="12"/>
  <c r="R157" i="12"/>
  <c r="Q157" i="12"/>
  <c r="P157" i="12"/>
  <c r="O157" i="12"/>
  <c r="N157" i="12"/>
  <c r="M157" i="12"/>
  <c r="L157" i="12"/>
  <c r="K157" i="12"/>
  <c r="J157" i="12"/>
  <c r="I157" i="12"/>
  <c r="H157" i="12"/>
  <c r="G157" i="12"/>
  <c r="F157" i="12"/>
  <c r="AJ151" i="12"/>
  <c r="AI151" i="12"/>
  <c r="AH151" i="12"/>
  <c r="AG151" i="12"/>
  <c r="AF151" i="12"/>
  <c r="AE151" i="12"/>
  <c r="AD151" i="12"/>
  <c r="AC151" i="12"/>
  <c r="AB151" i="12"/>
  <c r="AA151" i="12"/>
  <c r="Z151" i="12"/>
  <c r="X151" i="12"/>
  <c r="W151" i="12"/>
  <c r="V151" i="12"/>
  <c r="U151" i="12"/>
  <c r="T151" i="12"/>
  <c r="S151" i="12"/>
  <c r="R151" i="12"/>
  <c r="Q151" i="12"/>
  <c r="P151" i="12"/>
  <c r="O151" i="12"/>
  <c r="N151" i="12"/>
  <c r="M151" i="12"/>
  <c r="L151" i="12"/>
  <c r="K151" i="12"/>
  <c r="J151" i="12"/>
  <c r="I151" i="12"/>
  <c r="H151" i="12"/>
  <c r="G151" i="12"/>
  <c r="F151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AM11" i="12" l="1"/>
  <c r="AO11" i="12" s="1"/>
  <c r="AM22" i="12"/>
  <c r="AO22" i="12" s="1"/>
  <c r="E22" i="15" s="1"/>
  <c r="AM157" i="12"/>
  <c r="AO157" i="12" s="1"/>
  <c r="E157" i="15" s="1"/>
  <c r="AM151" i="12"/>
  <c r="AO151" i="12" s="1"/>
  <c r="E151" i="15" s="1"/>
  <c r="AM40" i="12"/>
  <c r="AO40" i="12" s="1"/>
  <c r="E40" i="15" s="1"/>
  <c r="L59" i="15"/>
  <c r="AP159" i="13"/>
  <c r="G11" i="15"/>
  <c r="E159" i="13"/>
  <c r="Q159" i="12"/>
  <c r="Q160" i="12" s="1"/>
  <c r="U159" i="12"/>
  <c r="U160" i="12" s="1"/>
  <c r="Y160" i="12"/>
  <c r="AC159" i="12"/>
  <c r="AC160" i="12" s="1"/>
  <c r="R159" i="12"/>
  <c r="R160" i="12" s="1"/>
  <c r="V159" i="12"/>
  <c r="V160" i="12" s="1"/>
  <c r="Z159" i="12"/>
  <c r="Z160" i="12" s="1"/>
  <c r="S159" i="12"/>
  <c r="S160" i="12" s="1"/>
  <c r="W159" i="12"/>
  <c r="W160" i="12" s="1"/>
  <c r="AA159" i="12"/>
  <c r="AA160" i="12" s="1"/>
  <c r="T159" i="12"/>
  <c r="T160" i="12" s="1"/>
  <c r="X159" i="12"/>
  <c r="X160" i="12" s="1"/>
  <c r="AB159" i="12"/>
  <c r="AB160" i="12" s="1"/>
  <c r="AJ159" i="12"/>
  <c r="AJ160" i="12" s="1"/>
  <c r="P159" i="12"/>
  <c r="P160" i="12" s="1"/>
  <c r="I159" i="12"/>
  <c r="I160" i="12" s="1"/>
  <c r="M159" i="12"/>
  <c r="M160" i="12" s="1"/>
  <c r="J159" i="12"/>
  <c r="J160" i="12" s="1"/>
  <c r="N159" i="12"/>
  <c r="N160" i="12" s="1"/>
  <c r="G159" i="12"/>
  <c r="G160" i="12" s="1"/>
  <c r="K159" i="12"/>
  <c r="K160" i="12" s="1"/>
  <c r="O159" i="12"/>
  <c r="O160" i="12" s="1"/>
  <c r="H159" i="12"/>
  <c r="H160" i="12" s="1"/>
  <c r="L159" i="12"/>
  <c r="L160" i="12" s="1"/>
  <c r="F159" i="12"/>
  <c r="F160" i="12" s="1"/>
  <c r="E151" i="12"/>
  <c r="E40" i="12"/>
  <c r="E22" i="12"/>
  <c r="AG159" i="12"/>
  <c r="AG160" i="12" s="1"/>
  <c r="AD159" i="12"/>
  <c r="AD160" i="12" s="1"/>
  <c r="AH159" i="12"/>
  <c r="AH160" i="12" s="1"/>
  <c r="AE159" i="12"/>
  <c r="AE160" i="12" s="1"/>
  <c r="AI159" i="12"/>
  <c r="AI160" i="12" s="1"/>
  <c r="E11" i="12"/>
  <c r="AF159" i="12"/>
  <c r="AF160" i="12" s="1"/>
  <c r="E157" i="12"/>
  <c r="E11" i="15" l="1"/>
  <c r="E160" i="15" s="1"/>
  <c r="AO159" i="12"/>
  <c r="G160" i="15"/>
  <c r="E159" i="12"/>
  <c r="AB22" i="2"/>
  <c r="F11" i="2"/>
  <c r="Q157" i="2"/>
  <c r="O157" i="2"/>
  <c r="J157" i="2"/>
  <c r="F157" i="2"/>
  <c r="G157" i="2"/>
  <c r="H157" i="2"/>
  <c r="I157" i="2"/>
  <c r="K157" i="2"/>
  <c r="L157" i="2"/>
  <c r="M157" i="2"/>
  <c r="N157" i="2"/>
  <c r="P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J151" i="2"/>
  <c r="AH151" i="2"/>
  <c r="Z151" i="2"/>
  <c r="Z40" i="2"/>
  <c r="Z22" i="2"/>
  <c r="O22" i="2"/>
  <c r="H22" i="2"/>
  <c r="F22" i="2"/>
  <c r="H11" i="2"/>
  <c r="I11" i="2"/>
  <c r="G11" i="2"/>
  <c r="H151" i="2"/>
  <c r="F151" i="2"/>
  <c r="F40" i="2"/>
  <c r="N22" i="2"/>
  <c r="G22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L157" i="2" l="1"/>
  <c r="AN157" i="2" s="1"/>
  <c r="D157" i="15" s="1"/>
  <c r="J157" i="15" s="1"/>
  <c r="AL11" i="2"/>
  <c r="AN11" i="2" s="1"/>
  <c r="F159" i="2"/>
  <c r="F160" i="2" s="1"/>
  <c r="Z159" i="2"/>
  <c r="Z160" i="2" s="1"/>
  <c r="E157" i="2"/>
  <c r="E11" i="2"/>
  <c r="D11" i="15" l="1"/>
  <c r="J11" i="15" l="1"/>
  <c r="L171" i="10" l="1"/>
  <c r="D3" i="9"/>
  <c r="D5" i="9"/>
  <c r="D6" i="9"/>
  <c r="D46" i="9"/>
  <c r="D47" i="9"/>
  <c r="D48" i="9"/>
  <c r="D49" i="9"/>
  <c r="E7" i="9"/>
  <c r="E9" i="9"/>
  <c r="E10" i="9"/>
  <c r="E11" i="9"/>
  <c r="E20" i="9"/>
  <c r="E50" i="9"/>
  <c r="E51" i="9"/>
  <c r="E52" i="9"/>
  <c r="E53" i="9"/>
  <c r="E54" i="9"/>
  <c r="E55" i="9"/>
  <c r="E56" i="9"/>
  <c r="E57" i="9"/>
  <c r="E58" i="9"/>
  <c r="E59" i="9"/>
  <c r="E60" i="9"/>
  <c r="E61" i="9"/>
  <c r="F12" i="9"/>
  <c r="F21" i="9" s="1"/>
  <c r="F91" i="9" s="1"/>
  <c r="F79" i="9"/>
  <c r="F92" i="9" s="1"/>
  <c r="G4" i="9"/>
  <c r="G8" i="9"/>
  <c r="G13" i="9"/>
  <c r="G14" i="9"/>
  <c r="G15" i="9"/>
  <c r="G16" i="9"/>
  <c r="G17" i="9"/>
  <c r="G18" i="9"/>
  <c r="G19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H21" i="9"/>
  <c r="H91" i="9" s="1"/>
  <c r="H79" i="9"/>
  <c r="H92" i="9" s="1"/>
  <c r="G78" i="9"/>
  <c r="G151" i="2"/>
  <c r="I151" i="2"/>
  <c r="J151" i="2"/>
  <c r="K151" i="2"/>
  <c r="L151" i="2"/>
  <c r="M151" i="2"/>
  <c r="N151" i="2"/>
  <c r="O151" i="2"/>
  <c r="P151" i="2"/>
  <c r="AA151" i="2"/>
  <c r="AB151" i="2"/>
  <c r="AC151" i="2"/>
  <c r="AD151" i="2"/>
  <c r="AE151" i="2"/>
  <c r="AF151" i="2"/>
  <c r="AG151" i="2"/>
  <c r="AI151" i="2"/>
  <c r="Q151" i="2"/>
  <c r="R151" i="2"/>
  <c r="S151" i="2"/>
  <c r="T151" i="2"/>
  <c r="U151" i="2"/>
  <c r="V151" i="2"/>
  <c r="W151" i="2"/>
  <c r="X151" i="2"/>
  <c r="Y151" i="2"/>
  <c r="G40" i="2"/>
  <c r="H40" i="2"/>
  <c r="H159" i="2" s="1"/>
  <c r="H160" i="2" s="1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AA40" i="2"/>
  <c r="AB40" i="2"/>
  <c r="AB159" i="2" s="1"/>
  <c r="AB160" i="2" s="1"/>
  <c r="AC40" i="2"/>
  <c r="AD40" i="2"/>
  <c r="AE40" i="2"/>
  <c r="AF40" i="2"/>
  <c r="AG40" i="2"/>
  <c r="AH40" i="2"/>
  <c r="AI40" i="2"/>
  <c r="AJ40" i="2"/>
  <c r="I22" i="2"/>
  <c r="J22" i="2"/>
  <c r="K22" i="2"/>
  <c r="L22" i="2"/>
  <c r="M22" i="2"/>
  <c r="P22" i="2"/>
  <c r="Q22" i="2"/>
  <c r="R22" i="2"/>
  <c r="S22" i="2"/>
  <c r="T22" i="2"/>
  <c r="U22" i="2"/>
  <c r="V22" i="2"/>
  <c r="W22" i="2"/>
  <c r="X22" i="2"/>
  <c r="Y22" i="2"/>
  <c r="AA22" i="2"/>
  <c r="AC22" i="2"/>
  <c r="AD22" i="2"/>
  <c r="AE22" i="2"/>
  <c r="AF22" i="2"/>
  <c r="AG22" i="2"/>
  <c r="AH22" i="2"/>
  <c r="AI22" i="2"/>
  <c r="AJ22" i="2"/>
  <c r="E79" i="9" l="1"/>
  <c r="E92" i="9" s="1"/>
  <c r="E94" i="9" s="1"/>
  <c r="G79" i="9"/>
  <c r="G92" i="9" s="1"/>
  <c r="G94" i="9" s="1"/>
  <c r="D79" i="9"/>
  <c r="D94" i="9" s="1"/>
  <c r="AD159" i="2"/>
  <c r="AL151" i="2"/>
  <c r="AN151" i="2" s="1"/>
  <c r="D151" i="15" s="1"/>
  <c r="J151" i="15" s="1"/>
  <c r="AL40" i="2"/>
  <c r="AN40" i="2" s="1"/>
  <c r="D40" i="15" s="1"/>
  <c r="J40" i="15" s="1"/>
  <c r="AL22" i="2"/>
  <c r="AN22" i="2" s="1"/>
  <c r="F94" i="9"/>
  <c r="F95" i="9" s="1"/>
  <c r="D21" i="9"/>
  <c r="D91" i="9" s="1"/>
  <c r="H94" i="9"/>
  <c r="H95" i="9" s="1"/>
  <c r="G21" i="9"/>
  <c r="G91" i="9" s="1"/>
  <c r="E21" i="9"/>
  <c r="E91" i="9" s="1"/>
  <c r="M159" i="2"/>
  <c r="M160" i="2" s="1"/>
  <c r="I159" i="2"/>
  <c r="I160" i="2" s="1"/>
  <c r="Y159" i="2"/>
  <c r="Y160" i="2" s="1"/>
  <c r="U159" i="2"/>
  <c r="U160" i="2" s="1"/>
  <c r="Q159" i="2"/>
  <c r="Q160" i="2" s="1"/>
  <c r="AE159" i="2"/>
  <c r="AE160" i="2" s="1"/>
  <c r="E22" i="2"/>
  <c r="AH159" i="2"/>
  <c r="AH160" i="2" s="1"/>
  <c r="X159" i="2"/>
  <c r="X160" i="2" s="1"/>
  <c r="T159" i="2"/>
  <c r="T160" i="2" s="1"/>
  <c r="AI159" i="2"/>
  <c r="AI160" i="2" s="1"/>
  <c r="AD160" i="2"/>
  <c r="P159" i="2"/>
  <c r="P160" i="2" s="1"/>
  <c r="L159" i="2"/>
  <c r="L160" i="2" s="1"/>
  <c r="G159" i="2"/>
  <c r="G160" i="2" s="1"/>
  <c r="E151" i="2"/>
  <c r="W159" i="2"/>
  <c r="W160" i="2" s="1"/>
  <c r="S159" i="2"/>
  <c r="S160" i="2" s="1"/>
  <c r="AG159" i="2"/>
  <c r="AG160" i="2" s="1"/>
  <c r="AC159" i="2"/>
  <c r="AC160" i="2" s="1"/>
  <c r="O159" i="2"/>
  <c r="O160" i="2" s="1"/>
  <c r="K159" i="2"/>
  <c r="K160" i="2" s="1"/>
  <c r="AA159" i="2"/>
  <c r="AA160" i="2" s="1"/>
  <c r="AJ159" i="2"/>
  <c r="AJ160" i="2" s="1"/>
  <c r="E40" i="2"/>
  <c r="V159" i="2"/>
  <c r="V160" i="2" s="1"/>
  <c r="R159" i="2"/>
  <c r="R160" i="2" s="1"/>
  <c r="AF159" i="2"/>
  <c r="AF160" i="2" s="1"/>
  <c r="N159" i="2"/>
  <c r="N160" i="2" s="1"/>
  <c r="J159" i="2"/>
  <c r="J160" i="2" s="1"/>
  <c r="I91" i="9" l="1"/>
  <c r="D95" i="9"/>
  <c r="H105" i="9"/>
  <c r="E95" i="9"/>
  <c r="D99" i="9" s="1"/>
  <c r="H102" i="9" s="1"/>
  <c r="H108" i="9" s="1"/>
  <c r="D22" i="15"/>
  <c r="AN159" i="2"/>
  <c r="E159" i="2"/>
  <c r="I95" i="9" l="1"/>
  <c r="J22" i="15"/>
  <c r="J162" i="15" s="1"/>
  <c r="D160" i="15"/>
</calcChain>
</file>

<file path=xl/sharedStrings.xml><?xml version="1.0" encoding="utf-8"?>
<sst xmlns="http://schemas.openxmlformats.org/spreadsheetml/2006/main" count="1924" uniqueCount="420">
  <si>
    <t>comprensorio</t>
  </si>
  <si>
    <t xml:space="preserve">distretto </t>
  </si>
  <si>
    <t>fonti</t>
  </si>
  <si>
    <t>portata</t>
  </si>
  <si>
    <t>Brenta Sx</t>
  </si>
  <si>
    <t>canale industriale</t>
  </si>
  <si>
    <t>sollevamento Pove</t>
  </si>
  <si>
    <t>sollevamento Boschi o Grotte</t>
  </si>
  <si>
    <t>sollevamento Rubbi</t>
  </si>
  <si>
    <t>pluvirriguo Bassano</t>
  </si>
  <si>
    <t>risorgive sinistra Brenta</t>
  </si>
  <si>
    <t>Pozzo Boschetti</t>
  </si>
  <si>
    <t>Pozzo Fior</t>
  </si>
  <si>
    <t>Sollevamento Arcadia</t>
  </si>
  <si>
    <t>Pozzo Macello Cittadella</t>
  </si>
  <si>
    <t>Pozzo Vaglio</t>
  </si>
  <si>
    <t>Centrale Pluvirriguo Motte</t>
  </si>
  <si>
    <t>Pozzo Mai</t>
  </si>
  <si>
    <t xml:space="preserve">Pozzo Scapin </t>
  </si>
  <si>
    <t>sinistra Brenta</t>
  </si>
  <si>
    <t>Pozzo Giachele</t>
  </si>
  <si>
    <t>Pozzo Casaretta</t>
  </si>
  <si>
    <t>Pozzo Olivetto</t>
  </si>
  <si>
    <t xml:space="preserve">paratoie presa Colomba </t>
  </si>
  <si>
    <t>Brenta Dx</t>
  </si>
  <si>
    <t>destra Brenta</t>
  </si>
  <si>
    <t>paratoie presa colomba</t>
  </si>
  <si>
    <t>Pozzo San Giovanni</t>
  </si>
  <si>
    <t>Pozzo San Valentino</t>
  </si>
  <si>
    <t>Pozzo Borghi</t>
  </si>
  <si>
    <t>Pozzo Belvedere</t>
  </si>
  <si>
    <t>Pozzo Ospitale</t>
  </si>
  <si>
    <t>Sollevamento Finesso</t>
  </si>
  <si>
    <t>Pozzo Ceresone</t>
  </si>
  <si>
    <t>Pozzo Sesso</t>
  </si>
  <si>
    <t>Pozzo Dieda</t>
  </si>
  <si>
    <t>Pozzo Chiesa</t>
  </si>
  <si>
    <t>Pozzo Fratta</t>
  </si>
  <si>
    <t>Pozzo Spessa</t>
  </si>
  <si>
    <t>Pozzo Bissara</t>
  </si>
  <si>
    <t>Sollevamento Meneghini</t>
  </si>
  <si>
    <t>Pozzo Rezzonico</t>
  </si>
  <si>
    <t>Pozzo Ceresina</t>
  </si>
  <si>
    <t>Pozzo Vegre</t>
  </si>
  <si>
    <t>Pozzo Albereria</t>
  </si>
  <si>
    <t xml:space="preserve">Pozzo Lanzè </t>
  </si>
  <si>
    <t>Pozzo Longa</t>
  </si>
  <si>
    <t>Pozzo Mezzalira</t>
  </si>
  <si>
    <t>Pozzo Ancignano</t>
  </si>
  <si>
    <t>Pozzo Lirosa</t>
  </si>
  <si>
    <t>Pozzo Turca</t>
  </si>
  <si>
    <t>Pozzo Cumana</t>
  </si>
  <si>
    <t>Pozzo Cà Alta</t>
  </si>
  <si>
    <t>Pozzo Cumanella</t>
  </si>
  <si>
    <t>Pozzo Carraro</t>
  </si>
  <si>
    <t>Pozzo Armedola</t>
  </si>
  <si>
    <t>Pozzo Vallazza</t>
  </si>
  <si>
    <t>Pozzo Bressanvido</t>
  </si>
  <si>
    <t>Pozzo Tergola</t>
  </si>
  <si>
    <t>Pozzo Tesina</t>
  </si>
  <si>
    <t>Pluvirriguo Breganze</t>
  </si>
  <si>
    <t>Pluvirriguo Mirabella</t>
  </si>
  <si>
    <t>Presa Mordini roggia Breganze</t>
  </si>
  <si>
    <t>Ancignano</t>
  </si>
  <si>
    <t>Viera</t>
  </si>
  <si>
    <t>Lirosa</t>
  </si>
  <si>
    <t>Tesina</t>
  </si>
  <si>
    <t>Bottesella</t>
  </si>
  <si>
    <t>Palmirona</t>
  </si>
  <si>
    <t>Astichello</t>
  </si>
  <si>
    <t>Boieroni</t>
  </si>
  <si>
    <t>Cumanella</t>
  </si>
  <si>
    <t>Pedron</t>
  </si>
  <si>
    <t>Turca</t>
  </si>
  <si>
    <t>Cumana</t>
  </si>
  <si>
    <t>Cumanella 7 Cappelle</t>
  </si>
  <si>
    <t>Garzadora</t>
  </si>
  <si>
    <t>Lanzè</t>
  </si>
  <si>
    <t>Usellin</t>
  </si>
  <si>
    <t>Golina</t>
  </si>
  <si>
    <t>Regazzo</t>
  </si>
  <si>
    <t>Armedola</t>
  </si>
  <si>
    <t>Novello Rigon</t>
  </si>
  <si>
    <t>Del Prete</t>
  </si>
  <si>
    <t>Vittoria</t>
  </si>
  <si>
    <t>Pasini</t>
  </si>
  <si>
    <t>Cristofari</t>
  </si>
  <si>
    <t>Castellaro</t>
  </si>
  <si>
    <t>Arcadia</t>
  </si>
  <si>
    <t>Tergola comprese f. Marzare</t>
  </si>
  <si>
    <t>Regazzo a Quinto</t>
  </si>
  <si>
    <t>Presa roggia Calderara</t>
  </si>
  <si>
    <t>Presa roggia Chiericata</t>
  </si>
  <si>
    <t>Presa roggia Moneghina</t>
  </si>
  <si>
    <t>Fontana Fossetta</t>
  </si>
  <si>
    <t>Fontana Friga</t>
  </si>
  <si>
    <t>Fontana Casona</t>
  </si>
  <si>
    <t>Lama</t>
  </si>
  <si>
    <t>Fratta Busatta</t>
  </si>
  <si>
    <t>Porella</t>
  </si>
  <si>
    <t>Grimanella</t>
  </si>
  <si>
    <t>Cà Brusà</t>
  </si>
  <si>
    <t>Monella</t>
  </si>
  <si>
    <t>Riello Sinistra</t>
  </si>
  <si>
    <t>Vicelli</t>
  </si>
  <si>
    <t>Pesavento</t>
  </si>
  <si>
    <t>Baldisseri</t>
  </si>
  <si>
    <t>Ceresone</t>
  </si>
  <si>
    <t>Contessa Marca</t>
  </si>
  <si>
    <t>Cannelli</t>
  </si>
  <si>
    <t>Dieda</t>
  </si>
  <si>
    <t>Cappella</t>
  </si>
  <si>
    <t>Mattarella</t>
  </si>
  <si>
    <t>Pila</t>
  </si>
  <si>
    <t>Fontanon del Diavolo</t>
  </si>
  <si>
    <t>Finco</t>
  </si>
  <si>
    <t>Ceresina</t>
  </si>
  <si>
    <t>Poina</t>
  </si>
  <si>
    <t>Tesina Bacchiglione</t>
  </si>
  <si>
    <t>Sollevamento Settimo</t>
  </si>
  <si>
    <t>Sollevamento Longare</t>
  </si>
  <si>
    <t>Sollevamento Colzè</t>
  </si>
  <si>
    <t>mc/sec</t>
  </si>
  <si>
    <t>scarico Ramon</t>
  </si>
  <si>
    <t>scarico Chiorino</t>
  </si>
  <si>
    <t>scarico Cartara</t>
  </si>
  <si>
    <t>scarico Brentella Cognarola</t>
  </si>
  <si>
    <t>scarico Cappella Brentellona</t>
  </si>
  <si>
    <t>scarico Sette Case Marchesane</t>
  </si>
  <si>
    <t>scarico Crosara Nove</t>
  </si>
  <si>
    <t>scarico Pilona</t>
  </si>
  <si>
    <t>scarico Rossetto</t>
  </si>
  <si>
    <t>scarico Castagnara</t>
  </si>
  <si>
    <t>scarico Contarina a Piazzola</t>
  </si>
  <si>
    <t>scarico Tremignon</t>
  </si>
  <si>
    <t>scarico Rezzonico Monegale</t>
  </si>
  <si>
    <t>scarico rio Porra</t>
  </si>
  <si>
    <t>scarico Tergola in Tesina</t>
  </si>
  <si>
    <t>scarico Regazzo in Tesina</t>
  </si>
  <si>
    <t>totale</t>
  </si>
  <si>
    <t>mc</t>
  </si>
  <si>
    <t>scarico Centrale San Lazzaro</t>
  </si>
  <si>
    <t>(Rosà+Dolfina)</t>
  </si>
  <si>
    <t>scarico Chioro a Facca</t>
  </si>
  <si>
    <t>INDUSTRIALE</t>
  </si>
  <si>
    <t>SINISTRA BRENTA</t>
  </si>
  <si>
    <t>RISORGIVE SINISTRA</t>
  </si>
  <si>
    <t>DESTRA BRENTA</t>
  </si>
  <si>
    <t>TESINA BACCHIGLIONE</t>
  </si>
  <si>
    <t>PL. BASSANO</t>
  </si>
  <si>
    <t>PL. BREGANZE</t>
  </si>
  <si>
    <t>PL. ROMANO SACRO CUORE</t>
  </si>
  <si>
    <t>PL. ROMANO SPIN</t>
  </si>
  <si>
    <t>PL. ROSSANO</t>
  </si>
  <si>
    <t>PL. PIANEZZE</t>
  </si>
  <si>
    <t>PL .LORIA</t>
  </si>
  <si>
    <t>PL. CASTION</t>
  </si>
  <si>
    <t>PL. RAMON</t>
  </si>
  <si>
    <t>PL. MOTTE</t>
  </si>
  <si>
    <t>PL. PRESINA</t>
  </si>
  <si>
    <t>PL. MAROSTICA</t>
  </si>
  <si>
    <t>PL. RAMPAZZO</t>
  </si>
  <si>
    <t>PL. CAMISANO</t>
  </si>
  <si>
    <t>PL. NOVE</t>
  </si>
  <si>
    <t>PL. MARCHESANE</t>
  </si>
  <si>
    <t>PL. CANOLA</t>
  </si>
  <si>
    <t>PL. CASSOLA</t>
  </si>
  <si>
    <t>SOMMA ASPERSIONE</t>
  </si>
  <si>
    <t>risorgive sx</t>
  </si>
  <si>
    <t>VAGLIO INTERO</t>
  </si>
  <si>
    <t>MACELLO ALTO</t>
  </si>
  <si>
    <t>CAMPANELLO</t>
  </si>
  <si>
    <t>SAM FIOR</t>
  </si>
  <si>
    <t>TOTALE IMPIANTI RISORGIVE SX</t>
  </si>
  <si>
    <t>resto risorgive sx</t>
  </si>
  <si>
    <t>ORIENTALE</t>
  </si>
  <si>
    <t>CENTRALE</t>
  </si>
  <si>
    <t>OCCIDENTALE PONENTE</t>
  </si>
  <si>
    <t>ROSA</t>
  </si>
  <si>
    <t>BALBI</t>
  </si>
  <si>
    <t>MORANDA</t>
  </si>
  <si>
    <t>MUNARA</t>
  </si>
  <si>
    <t>DOLFINA</t>
  </si>
  <si>
    <t>VICA CAPPELLA</t>
  </si>
  <si>
    <t>CIVRANA</t>
  </si>
  <si>
    <t>MICHIELA</t>
  </si>
  <si>
    <t>MOROSINA</t>
  </si>
  <si>
    <t>BERNARDA</t>
  </si>
  <si>
    <t>TRONA</t>
  </si>
  <si>
    <t>MICHELA</t>
  </si>
  <si>
    <t>CANALE UNICO</t>
  </si>
  <si>
    <t>MOLINA</t>
  </si>
  <si>
    <t>CONTARINA</t>
  </si>
  <si>
    <t>REZZONICO</t>
  </si>
  <si>
    <t>GRIMANA NUOVA</t>
  </si>
  <si>
    <t>ISACCHINA INFERIORE</t>
  </si>
  <si>
    <t>GRIMANA VECCHIA</t>
  </si>
  <si>
    <t>CONTESSA</t>
  </si>
  <si>
    <t>TERGOLA</t>
  </si>
  <si>
    <t>MONEGHINA</t>
  </si>
  <si>
    <t>ARMEDOLA</t>
  </si>
  <si>
    <t>PUINA</t>
  </si>
  <si>
    <t>CERESONE</t>
  </si>
  <si>
    <t>FONTANE</t>
  </si>
  <si>
    <t>TESINELLA</t>
  </si>
  <si>
    <t>ROGGIA BREGANZE</t>
  </si>
  <si>
    <t>SOMMA SCORRIMENTO</t>
  </si>
  <si>
    <t>TOTALE IMPIANTI DESTRA</t>
  </si>
  <si>
    <t>SO SAM SETTIMO</t>
  </si>
  <si>
    <t>SO SAM LONGARE</t>
  </si>
  <si>
    <t>TOTALE IMPIANTI BACCHIGLIONE DX</t>
  </si>
  <si>
    <t>RESTO IMPIANTI DX</t>
  </si>
  <si>
    <t>VAGLIO OVEST</t>
  </si>
  <si>
    <t>VAGLIO SUD</t>
  </si>
  <si>
    <t>MACELLO CITT. SX</t>
  </si>
  <si>
    <t>MACELLO CITT. DX</t>
  </si>
  <si>
    <t>VAGLIO EST</t>
  </si>
  <si>
    <t>POZZO BOSCHETTI</t>
  </si>
  <si>
    <t>richiesta rinnovo</t>
  </si>
  <si>
    <t>CANONE ANNUO in €</t>
  </si>
  <si>
    <t>scadenza</t>
  </si>
  <si>
    <t>pratica</t>
  </si>
  <si>
    <t>fonte</t>
  </si>
  <si>
    <t>falda</t>
  </si>
  <si>
    <t>IDROELETTRICO</t>
  </si>
  <si>
    <t>acqua pubblica di superficie</t>
  </si>
  <si>
    <t>moduli concessi</t>
  </si>
  <si>
    <t>SIGRIAN</t>
  </si>
  <si>
    <t>decreto concessione e/o disciplinare</t>
  </si>
  <si>
    <t>Ceresone-Arlesega</t>
  </si>
  <si>
    <t>Contarina -Isola</t>
  </si>
  <si>
    <t>KW</t>
  </si>
  <si>
    <t>PD-1012IIC</t>
  </si>
  <si>
    <t>PD-1019IIC</t>
  </si>
  <si>
    <t>Destra Brenta</t>
  </si>
  <si>
    <t>Sinistra Brenta</t>
  </si>
  <si>
    <t>SX</t>
  </si>
  <si>
    <t>DX</t>
  </si>
  <si>
    <t>PD-0815IIC</t>
  </si>
  <si>
    <t>n° 25 pozzi ??????</t>
  </si>
  <si>
    <t>PD-R1322</t>
  </si>
  <si>
    <t>PD-R1321</t>
  </si>
  <si>
    <t>PD-R1215</t>
  </si>
  <si>
    <t>PD-1069IIC</t>
  </si>
  <si>
    <t>Contarina - Canale Sega</t>
  </si>
  <si>
    <t>decreto 232 del 22.12.2016 - disciplinare rep. n. 130 del 21.12.2016</t>
  </si>
  <si>
    <t>PD-R0664</t>
  </si>
  <si>
    <t>fada</t>
  </si>
  <si>
    <t>VARIE</t>
  </si>
  <si>
    <t>30 anni</t>
  </si>
  <si>
    <t>bozza inviata a noi dal Genio  TV nostro prot. 2202 del 09.02.2015 mai firmata</t>
  </si>
  <si>
    <t>TV-5176</t>
  </si>
  <si>
    <t>TV-5174</t>
  </si>
  <si>
    <t>bozza inviata a noi dal Genio TV nostro prot. 2203 del 09.02.2015 mai firmata</t>
  </si>
  <si>
    <t>DX-SX</t>
  </si>
  <si>
    <t>Destra e Sinistra Brenta</t>
  </si>
  <si>
    <t>prot. 18568/2000</t>
  </si>
  <si>
    <t>Dolfina - Ponte Paoletti</t>
  </si>
  <si>
    <t>VI-640/BR</t>
  </si>
  <si>
    <t>47.69 medi e 69 massimi</t>
  </si>
  <si>
    <r>
      <t xml:space="preserve">inviato dal Genio VI schema disciplinare vedi nostro prot. n. 13837 del 20 ottobre 2016 - versamento cauzionale, canone di anticipo anno 2016 </t>
    </r>
    <r>
      <rPr>
        <b/>
        <sz val="11"/>
        <color theme="1"/>
        <rFont val="Calibri"/>
        <family val="2"/>
        <scheme val="minor"/>
      </rPr>
      <t>€ 3976.22</t>
    </r>
  </si>
  <si>
    <r>
      <t xml:space="preserve">Attraversamento in sub-alveo fiume Brenta con condotta adduzione località Marchesane (pagato solo per l'anno 08.02.2002 </t>
    </r>
    <r>
      <rPr>
        <b/>
        <sz val="11"/>
        <color theme="1"/>
        <rFont val="Calibri"/>
        <family val="2"/>
        <scheme val="minor"/>
      </rPr>
      <t>€ 1831.16</t>
    </r>
    <r>
      <rPr>
        <sz val="11"/>
        <color theme="1"/>
        <rFont val="Calibri"/>
        <family val="2"/>
        <scheme val="minor"/>
      </rPr>
      <t>)</t>
    </r>
  </si>
  <si>
    <t>Canone per costruzione di un opera di presa in destra idrografica del fiume Brenta, località Marchesane in Comune di Bassano del Grappa</t>
  </si>
  <si>
    <t>Canone concessione attraversamento subalveo fiume Tesina superiore con condotta irrigua in comune di Sandrigo</t>
  </si>
  <si>
    <t>VI-91_00608/N</t>
  </si>
  <si>
    <t>VI-64_01526/N</t>
  </si>
  <si>
    <t>Canone costruzione chiavica di scolo attraverso l'argine sx del f. Tesina per lo scarico acque r. Tergola in comune di Quinto Vicentino</t>
  </si>
  <si>
    <t>VI-64_10938</t>
  </si>
  <si>
    <t>VI-81_00193/N</t>
  </si>
  <si>
    <t>Canone costruzione di una piattaforma in c.a. impianto sollevamento irriguo ed attraversamento dell'argine sx del fiume Tesina località Capitello in comune di Longare</t>
  </si>
  <si>
    <t>Sinistra e Destra Brenta</t>
  </si>
  <si>
    <t>VI-22/BR/GD</t>
  </si>
  <si>
    <t>367.5 massimi medi 339 di cui 67.44 da consegnare alla r. Rosà</t>
  </si>
  <si>
    <t>richiesta di rinnovo nostro prot. 7961 del 07.06.2013 inviata al Genio VI</t>
  </si>
  <si>
    <t>VI-601/BA</t>
  </si>
  <si>
    <t>richiesta sanatoria al Genio VI nostro prot. 0601 del 15.02.1999 (dichiarato che l'acqua viene utilizzata dal 1977) - vedi anche autorizzazione annuale concessa dal Genio VI per l'anno 1988 loro prot. 1293 del 20 .02. 1988 nostro prot. 1223 del 01.03.1988</t>
  </si>
  <si>
    <t>VI-391/TE</t>
  </si>
  <si>
    <t>domanda di attingimento inviata al Genio VI il 15.02.1988 nostro prot. 853 - autorizzazione anno 1988 prot. 1294 del 25.02.1988 rilasciata dal Genio VI</t>
  </si>
  <si>
    <t>VI-1097/TE</t>
  </si>
  <si>
    <t>VI-13/BR/GD</t>
  </si>
  <si>
    <t xml:space="preserve">domanda di concessione in via di sanatoria </t>
  </si>
  <si>
    <t>richiesti 140.1934 il 29.01.1962 nostro prot. 141</t>
  </si>
  <si>
    <t>VI-12/BR/GD</t>
  </si>
  <si>
    <t>falda/risorgive</t>
  </si>
  <si>
    <t>11.02.2040</t>
  </si>
  <si>
    <t>derivazione Marchesane (ex Grappa Cimone) data domanda 13.12.1958 rep. n. 15537</t>
  </si>
  <si>
    <t>vedi sotto su elenco idroelettrico</t>
  </si>
  <si>
    <t>VI-641/BR</t>
  </si>
  <si>
    <t>Concessione di piccola derivazione d'acqua dal canale Unico ad uso idroelettrico località Sette Case</t>
  </si>
  <si>
    <t>medi 90 massimi 110</t>
  </si>
  <si>
    <t>decreto n. 417 del 09.12.2013 - disciplinare n. 175 del 03.12.2013</t>
  </si>
  <si>
    <t>Pozzo Moneghina</t>
  </si>
  <si>
    <t>N.D.</t>
  </si>
  <si>
    <t>VI-1131/TE</t>
  </si>
  <si>
    <t>decreto n. 286 del 13.06.2011</t>
  </si>
  <si>
    <t>7 anni</t>
  </si>
  <si>
    <t>VI-01/TE/GD</t>
  </si>
  <si>
    <t>decreto Ministro LL.PP. E Ministro Finanze n. 546 del 06.02.1959</t>
  </si>
  <si>
    <t>70 anni dal 18.04.1958</t>
  </si>
  <si>
    <t>nostro prot. 2517 del 31.05.2000 inviato al Magistrato Alle Acque vicenza</t>
  </si>
  <si>
    <t>presa canale Tronco Basso (derivazione DX per Marchesane)</t>
  </si>
  <si>
    <t>VI-1/BR/GD (già 172/BR)</t>
  </si>
  <si>
    <t>derrivazione d'acqua dal fiume Brenta località Mignano (presa canale Tronco Basso derivazione per la SX)</t>
  </si>
  <si>
    <t>rep. 3052 del 26.03.1947</t>
  </si>
  <si>
    <t>14 (con variazioni di portata durante l'anno)</t>
  </si>
  <si>
    <t>VI-15_18862</t>
  </si>
  <si>
    <t>Canone sfalcio prodotti erbosi su porzione di 19800 mq di golena destra del fiume Brenta in località San Lazzaro di Bassano del Grappa</t>
  </si>
  <si>
    <t>decreto n. 104 del 11.10.2016 - disciplinare rep. n. 964 del 29.09.2016</t>
  </si>
  <si>
    <t>31.12.2022</t>
  </si>
  <si>
    <t>VI-543/BR</t>
  </si>
  <si>
    <t>VI-397/BR</t>
  </si>
  <si>
    <t>Concessione di derivazione roggia Brenarda  in località Contrà Sole a Cartigliano</t>
  </si>
  <si>
    <t>VI.431/BR</t>
  </si>
  <si>
    <t>43 massimi e 37.75 medi</t>
  </si>
  <si>
    <t>325 massimi e 285 medi</t>
  </si>
  <si>
    <t>domanda in data 23.09.2002 in attesa di definizione</t>
  </si>
  <si>
    <t>15 anni (14/10/2025)</t>
  </si>
  <si>
    <t>disciplinare rep. n. 554 del 28.09.2010  decreto n. 12 del 14.10.2010</t>
  </si>
  <si>
    <t>disciplinare rep. n. 116 del 22.10.2014 decreto 468 del 30.10.2014</t>
  </si>
  <si>
    <t>20 anni (30.10.2034)</t>
  </si>
  <si>
    <t>20 anni (22.12.2036)</t>
  </si>
  <si>
    <t>decreto di concessione n. 121 del 27.10.2016 disciplinare n. 179 del 25.10.2016</t>
  </si>
  <si>
    <t>20 anni (27.10.2036)</t>
  </si>
  <si>
    <t>20 anni (09.12.2033)</t>
  </si>
  <si>
    <t>roggia Rosà ruota idraulica a San Lazzaro</t>
  </si>
  <si>
    <t>medi 18.60</t>
  </si>
  <si>
    <t>presa d'atto prot. n. 336160 del 27.06.2008 d'installazione ruota idraulica ai fini sperimentali accordata per 12 mesi con possibilità di richiedere proroghe</t>
  </si>
  <si>
    <t>richiesta proroga del 1.07.2019 e concessa fino al 23.07.2020</t>
  </si>
  <si>
    <t>canale Unico Unica Energia</t>
  </si>
  <si>
    <t>medi 75 massimi 100</t>
  </si>
  <si>
    <t>medi 494 massimi 635</t>
  </si>
  <si>
    <t>decerto concessione n. 91 del 16.05.2016 disciplinare n. 213 del 27.05.2011</t>
  </si>
  <si>
    <t>22 anni (16.05.2038)</t>
  </si>
  <si>
    <t>Concessione di derivazione d'acqua dalla roggia Cappella Brentellona ruota idraulica</t>
  </si>
  <si>
    <t>PD-1016IIC</t>
  </si>
  <si>
    <t>10 medi</t>
  </si>
  <si>
    <t>decreto di concessione n. 157 del 09.07.2012 - disciplinare n. 674 del 04.07.2012</t>
  </si>
  <si>
    <t>15 anni (09.07.2027)</t>
  </si>
  <si>
    <r>
      <t>Concessione canone concessione derivazione acqua dal fiume Brenta canale Medoaco</t>
    </r>
    <r>
      <rPr>
        <b/>
        <sz val="12"/>
        <color rgb="FF0070C0"/>
        <rFont val="Calibri"/>
        <family val="2"/>
        <scheme val="minor"/>
      </rPr>
      <t xml:space="preserve"> uso irriguo</t>
    </r>
  </si>
  <si>
    <r>
      <t xml:space="preserve">Concessione canone concessione derivazione acqua dal fiume Brenta canale Medoaco
</t>
    </r>
    <r>
      <rPr>
        <b/>
        <sz val="11"/>
        <color theme="1"/>
        <rFont val="Calibri"/>
        <family val="2"/>
        <scheme val="minor"/>
      </rPr>
      <t>(</t>
    </r>
    <r>
      <rPr>
        <b/>
        <sz val="12"/>
        <color theme="1"/>
        <rFont val="Calibri"/>
        <family val="2"/>
        <scheme val="minor"/>
      </rPr>
      <t>uso idroelettrico)</t>
    </r>
  </si>
  <si>
    <r>
      <t xml:space="preserve">Concessione di derivazione derivazione acqua dallo scarico della centrale di San Lazzaro 1° salto
</t>
    </r>
    <r>
      <rPr>
        <b/>
        <sz val="12"/>
        <color theme="1"/>
        <rFont val="Calibri"/>
        <family val="2"/>
        <scheme val="minor"/>
      </rPr>
      <t>II SALTO</t>
    </r>
  </si>
  <si>
    <t>medi 128.40</t>
  </si>
  <si>
    <t>decreto n. 148 del 25.10.1994</t>
  </si>
  <si>
    <t>19 anni (12.06.2013)</t>
  </si>
  <si>
    <r>
      <t xml:space="preserve">decreto n. 20 del 26.06.1987 - disciplinare n. 771 di rep. del 26.06.1987 successivo decreto n. 148 del 25.10.1994
</t>
    </r>
    <r>
      <rPr>
        <b/>
        <sz val="12"/>
        <color theme="1"/>
        <rFont val="Calibri"/>
        <family val="2"/>
        <scheme val="minor"/>
      </rPr>
      <t>I° SALTO</t>
    </r>
  </si>
  <si>
    <t>VI-22/BR/GD ex 62H/BR</t>
  </si>
  <si>
    <t>varia</t>
  </si>
  <si>
    <t>scarico bacino della Forca</t>
  </si>
  <si>
    <t>scarico Roggia del Molino</t>
  </si>
  <si>
    <t>ANNO</t>
  </si>
  <si>
    <t>volumi totali utilizzati sigrian APRILE</t>
  </si>
  <si>
    <t>APRILE</t>
  </si>
  <si>
    <t>paratoie presa colomba (C.UNICO)</t>
  </si>
  <si>
    <t>paratoie presa Colomba (COLOMBA-UNICO)</t>
  </si>
  <si>
    <t>presa canale Tronco Basso (POMPE S. VITO)</t>
  </si>
  <si>
    <t>al netto scarichi</t>
  </si>
  <si>
    <t>mc/mese</t>
  </si>
  <si>
    <t>volume mc mese</t>
  </si>
  <si>
    <t>MAGGIO</t>
  </si>
  <si>
    <t>mc/s giorno</t>
  </si>
  <si>
    <t>volumi totali utilizzati sigrian MAGGIO</t>
  </si>
  <si>
    <t>GIUGNO</t>
  </si>
  <si>
    <t>scarico Bernarda Cartigliano</t>
  </si>
  <si>
    <t>LUGLIO</t>
  </si>
  <si>
    <t>volumi totali utilizzati sigrian GIUGNO</t>
  </si>
  <si>
    <t>mc giorno</t>
  </si>
  <si>
    <t>AGOSTO</t>
  </si>
  <si>
    <t>SETTEMBRE</t>
  </si>
  <si>
    <t>TOTALI</t>
  </si>
  <si>
    <t>totale canale industriale</t>
  </si>
  <si>
    <t>S I G R I A N</t>
  </si>
  <si>
    <t>totale risorgive sinistra Brenta</t>
  </si>
  <si>
    <t>totale sinistra Brenta</t>
  </si>
  <si>
    <t>totale destra Brenta</t>
  </si>
  <si>
    <t>totale Tesina Bacchiglione</t>
  </si>
  <si>
    <t>totale mese mc</t>
  </si>
  <si>
    <t>volumi totali utilizzati sigrian LUGLIO</t>
  </si>
  <si>
    <t>volumi totali utilizzati sigrian AGOSTO</t>
  </si>
  <si>
    <t>volumi totali utilizzati sigrian SETTEMBRE</t>
  </si>
  <si>
    <t>somma inserita in Chiericata</t>
  </si>
  <si>
    <t>somma inserita in tronco basso</t>
  </si>
  <si>
    <t>somma presa colomba sx+dx</t>
  </si>
  <si>
    <t>somma inserita in pozzo maglio breganze</t>
  </si>
  <si>
    <t>FIOR NORD</t>
  </si>
  <si>
    <t>FIOR EST</t>
  </si>
  <si>
    <t>FIOR SUD</t>
  </si>
  <si>
    <t>FIOR OVEST</t>
  </si>
  <si>
    <t>1^ CAMPANELLO SAM</t>
  </si>
  <si>
    <t>2^ CAMPANELLO SAM</t>
  </si>
  <si>
    <t>PRINCIPALE (tronco basso)</t>
  </si>
  <si>
    <t>TOTALE IMPIANTI SINISTRA SCORRIMENTO</t>
  </si>
  <si>
    <r>
      <t xml:space="preserve">distretti </t>
    </r>
    <r>
      <rPr>
        <b/>
        <sz val="11"/>
        <color rgb="FF9C0006"/>
        <rFont val="Calibri"/>
        <family val="2"/>
        <scheme val="minor"/>
      </rPr>
      <t>ASPERSIONE</t>
    </r>
    <r>
      <rPr>
        <sz val="11"/>
        <color rgb="FF9C0006"/>
        <rFont val="Calibri"/>
        <family val="2"/>
        <scheme val="minor"/>
      </rPr>
      <t xml:space="preserve"> (PL)</t>
    </r>
  </si>
  <si>
    <t>distretti scorrimento</t>
  </si>
  <si>
    <t>impianti</t>
  </si>
  <si>
    <r>
      <t xml:space="preserve">distretti </t>
    </r>
    <r>
      <rPr>
        <b/>
        <sz val="11"/>
        <color rgb="FF006100"/>
        <rFont val="Calibri"/>
        <family val="2"/>
        <scheme val="minor"/>
      </rPr>
      <t>SCORRIMENTO</t>
    </r>
    <r>
      <rPr>
        <sz val="11"/>
        <color rgb="FF006100"/>
        <rFont val="Calibri"/>
        <family val="2"/>
        <scheme val="minor"/>
      </rPr>
      <t xml:space="preserve"> +</t>
    </r>
    <r>
      <rPr>
        <b/>
        <sz val="11"/>
        <color rgb="FF006100"/>
        <rFont val="Calibri"/>
        <family val="2"/>
        <scheme val="minor"/>
      </rPr>
      <t xml:space="preserve"> IMPIANTI</t>
    </r>
  </si>
  <si>
    <t>SOMMA DISTRETTI TOTALI IN ha sigrian</t>
  </si>
  <si>
    <r>
      <rPr>
        <b/>
        <sz val="11"/>
        <color theme="1"/>
        <rFont val="Calibri"/>
        <family val="2"/>
        <scheme val="minor"/>
      </rPr>
      <t>Totale SX</t>
    </r>
    <r>
      <rPr>
        <sz val="11"/>
        <color theme="1"/>
        <rFont val="Calibri"/>
        <family val="2"/>
        <scheme val="minor"/>
      </rPr>
      <t xml:space="preserve"> irrigata ha scorr.+pluv.</t>
    </r>
  </si>
  <si>
    <r>
      <rPr>
        <b/>
        <sz val="11"/>
        <color theme="1"/>
        <rFont val="Calibri"/>
        <family val="2"/>
        <scheme val="minor"/>
      </rPr>
      <t>Totale DX</t>
    </r>
    <r>
      <rPr>
        <sz val="11"/>
        <color theme="1"/>
        <rFont val="Calibri"/>
        <family val="2"/>
        <scheme val="minor"/>
      </rPr>
      <t xml:space="preserve"> irrigata ha scorr.+pluv.</t>
    </r>
  </si>
  <si>
    <r>
      <rPr>
        <b/>
        <sz val="11"/>
        <color theme="1"/>
        <rFont val="Calibri"/>
        <family val="2"/>
        <scheme val="minor"/>
      </rPr>
      <t>Totale irriguo</t>
    </r>
    <r>
      <rPr>
        <sz val="11"/>
        <color theme="1"/>
        <rFont val="Calibri"/>
        <family val="2"/>
        <scheme val="minor"/>
      </rPr>
      <t xml:space="preserve"> in ha scorr.+pluv.</t>
    </r>
  </si>
  <si>
    <r>
      <rPr>
        <b/>
        <sz val="11"/>
        <color theme="1"/>
        <rFont val="Calibri"/>
        <family val="2"/>
        <scheme val="minor"/>
      </rPr>
      <t>Totale IRR.</t>
    </r>
    <r>
      <rPr>
        <sz val="11"/>
        <color theme="1"/>
        <rFont val="Calibri"/>
        <family val="2"/>
        <scheme val="minor"/>
      </rPr>
      <t xml:space="preserve"> dx+sx ha</t>
    </r>
  </si>
  <si>
    <r>
      <rPr>
        <b/>
        <sz val="11"/>
        <color theme="1"/>
        <rFont val="Calibri"/>
        <family val="2"/>
        <scheme val="minor"/>
      </rPr>
      <t>Totale ASP.</t>
    </r>
    <r>
      <rPr>
        <sz val="11"/>
        <color theme="1"/>
        <rFont val="Calibri"/>
        <family val="2"/>
        <scheme val="minor"/>
      </rPr>
      <t xml:space="preserve"> dx+sx ha</t>
    </r>
  </si>
  <si>
    <t>codice punto scarico 107</t>
  </si>
  <si>
    <t>codice punto di scarico 271</t>
  </si>
  <si>
    <t>tot. Scarico</t>
  </si>
  <si>
    <t>di cui prelievo da
falda mc</t>
  </si>
  <si>
    <t>CANONE ANNO 2020 in €</t>
  </si>
  <si>
    <t xml:space="preserve"> </t>
  </si>
  <si>
    <t>7 anni da giugno 2021 (scade giugno 2028)</t>
  </si>
  <si>
    <t>disciplinare n. 313 del 27.05.2021 - decreto n. 442 del 15.06.2021</t>
  </si>
  <si>
    <t>totale stagionale prelievo irriguo (fiume Brenta e falda) al netto degli scarichi mc</t>
  </si>
  <si>
    <r>
      <t xml:space="preserve">superficie catastini irrigui </t>
    </r>
    <r>
      <rPr>
        <b/>
        <sz val="18"/>
        <color theme="1"/>
        <rFont val="Calibri"/>
        <family val="2"/>
        <scheme val="minor"/>
      </rPr>
      <t>2021</t>
    </r>
  </si>
  <si>
    <t>fomula</t>
  </si>
  <si>
    <t>formula</t>
  </si>
  <si>
    <t>sup. risorgive dx</t>
  </si>
  <si>
    <t>sup. pioggia grappa cimome in dx</t>
  </si>
  <si>
    <t>sup. pluv brenta dx</t>
  </si>
  <si>
    <t>Sup scorrimento in dx da brenta</t>
  </si>
  <si>
    <t xml:space="preserve">Sup risorgive dx </t>
  </si>
  <si>
    <t>mc/s</t>
  </si>
  <si>
    <t>l/s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</si>
</sst>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trike/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9C0006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5" xfId="0" applyBorder="1"/>
    <xf numFmtId="0" fontId="0" fillId="0" borderId="6" xfId="0" applyFill="1" applyBorder="1"/>
    <xf numFmtId="164" fontId="0" fillId="0" borderId="0" xfId="0" applyNumberFormat="1" applyBorder="1"/>
    <xf numFmtId="3" fontId="0" fillId="0" borderId="0" xfId="0" applyNumberFormat="1" applyBorder="1"/>
    <xf numFmtId="0" fontId="0" fillId="0" borderId="6" xfId="0" applyBorder="1"/>
    <xf numFmtId="0" fontId="6" fillId="0" borderId="0" xfId="0" applyFont="1" applyBorder="1"/>
    <xf numFmtId="164" fontId="4" fillId="0" borderId="0" xfId="0" applyNumberFormat="1" applyFont="1" applyFill="1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3" fontId="0" fillId="0" borderId="9" xfId="0" applyNumberFormat="1" applyBorder="1"/>
    <xf numFmtId="0" fontId="0" fillId="0" borderId="2" xfId="0" applyBorder="1"/>
    <xf numFmtId="0" fontId="6" fillId="0" borderId="3" xfId="0" applyFont="1" applyBorder="1"/>
    <xf numFmtId="0" fontId="0" fillId="0" borderId="11" xfId="0" applyBorder="1"/>
    <xf numFmtId="0" fontId="6" fillId="0" borderId="9" xfId="0" applyFont="1" applyBorder="1"/>
    <xf numFmtId="0" fontId="7" fillId="0" borderId="0" xfId="0" applyFont="1"/>
    <xf numFmtId="3" fontId="5" fillId="0" borderId="0" xfId="0" applyNumberFormat="1" applyFont="1"/>
    <xf numFmtId="164" fontId="6" fillId="3" borderId="0" xfId="2" applyNumberFormat="1" applyFont="1" applyBorder="1"/>
    <xf numFmtId="0" fontId="6" fillId="6" borderId="0" xfId="1" applyFont="1" applyFill="1" applyBorder="1"/>
    <xf numFmtId="164" fontId="4" fillId="6" borderId="0" xfId="1" applyNumberFormat="1" applyFont="1" applyFill="1" applyBorder="1"/>
    <xf numFmtId="0" fontId="6" fillId="7" borderId="0" xfId="1" applyFont="1" applyFill="1" applyBorder="1"/>
    <xf numFmtId="164" fontId="4" fillId="7" borderId="0" xfId="1" applyNumberFormat="1" applyFont="1" applyFill="1" applyBorder="1"/>
    <xf numFmtId="0" fontId="6" fillId="8" borderId="0" xfId="1" applyFont="1" applyFill="1" applyBorder="1"/>
    <xf numFmtId="164" fontId="4" fillId="8" borderId="0" xfId="1" applyNumberFormat="1" applyFont="1" applyFill="1" applyBorder="1"/>
    <xf numFmtId="0" fontId="6" fillId="10" borderId="0" xfId="1" applyFont="1" applyFill="1" applyBorder="1"/>
    <xf numFmtId="164" fontId="4" fillId="10" borderId="0" xfId="1" applyNumberFormat="1" applyFont="1" applyFill="1" applyBorder="1"/>
    <xf numFmtId="164" fontId="0" fillId="0" borderId="0" xfId="0" applyNumberFormat="1" applyFill="1" applyBorder="1"/>
    <xf numFmtId="0" fontId="0" fillId="0" borderId="10" xfId="0" applyBorder="1"/>
    <xf numFmtId="0" fontId="3" fillId="0" borderId="0" xfId="3" applyFill="1" applyBorder="1"/>
    <xf numFmtId="164" fontId="3" fillId="0" borderId="0" xfId="3" applyNumberFormat="1" applyFill="1" applyBorder="1"/>
    <xf numFmtId="0" fontId="0" fillId="0" borderId="7" xfId="0" applyBorder="1"/>
    <xf numFmtId="0" fontId="6" fillId="0" borderId="0" xfId="1" applyFont="1" applyFill="1" applyBorder="1"/>
    <xf numFmtId="164" fontId="4" fillId="0" borderId="0" xfId="1" applyNumberFormat="1" applyFont="1" applyFill="1" applyBorder="1"/>
    <xf numFmtId="3" fontId="0" fillId="0" borderId="3" xfId="0" applyNumberFormat="1" applyFill="1" applyBorder="1"/>
    <xf numFmtId="3" fontId="0" fillId="0" borderId="9" xfId="0" applyNumberFormat="1" applyFill="1" applyBorder="1"/>
    <xf numFmtId="0" fontId="6" fillId="0" borderId="0" xfId="0" applyFont="1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7" xfId="0" applyNumberFormat="1" applyFill="1" applyBorder="1"/>
    <xf numFmtId="164" fontId="0" fillId="0" borderId="9" xfId="0" applyNumberFormat="1" applyFill="1" applyBorder="1"/>
    <xf numFmtId="164" fontId="0" fillId="0" borderId="10" xfId="0" applyNumberFormat="1" applyFill="1" applyBorder="1"/>
    <xf numFmtId="164" fontId="0" fillId="0" borderId="4" xfId="0" applyNumberFormat="1" applyBorder="1"/>
    <xf numFmtId="164" fontId="0" fillId="0" borderId="7" xfId="0" applyNumberFormat="1" applyBorder="1"/>
    <xf numFmtId="1" fontId="0" fillId="0" borderId="0" xfId="0" applyNumberFormat="1" applyAlignment="1">
      <alignment horizontal="center"/>
    </xf>
    <xf numFmtId="0" fontId="2" fillId="3" borderId="0" xfId="2"/>
    <xf numFmtId="3" fontId="2" fillId="3" borderId="0" xfId="2" applyNumberFormat="1"/>
    <xf numFmtId="3" fontId="2" fillId="3" borderId="15" xfId="2" applyNumberFormat="1" applyBorder="1"/>
    <xf numFmtId="0" fontId="1" fillId="2" borderId="0" xfId="1"/>
    <xf numFmtId="3" fontId="1" fillId="2" borderId="0" xfId="1" applyNumberFormat="1"/>
    <xf numFmtId="3" fontId="1" fillId="2" borderId="15" xfId="1" applyNumberFormat="1" applyBorder="1"/>
    <xf numFmtId="0" fontId="6" fillId="0" borderId="0" xfId="0" applyFont="1"/>
    <xf numFmtId="3" fontId="0" fillId="0" borderId="0" xfId="0" applyNumberFormat="1" applyFill="1"/>
    <xf numFmtId="3" fontId="11" fillId="0" borderId="11" xfId="0" applyNumberFormat="1" applyFont="1" applyBorder="1"/>
    <xf numFmtId="3" fontId="11" fillId="0" borderId="0" xfId="0" applyNumberFormat="1" applyFont="1" applyBorder="1"/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164" fontId="3" fillId="0" borderId="0" xfId="3" applyNumberFormat="1" applyFill="1" applyBorder="1" applyAlignment="1">
      <alignment horizontal="center" vertical="center"/>
    </xf>
    <xf numFmtId="2" fontId="3" fillId="0" borderId="0" xfId="3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6" fillId="0" borderId="0" xfId="2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4" borderId="0" xfId="3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164" fontId="6" fillId="3" borderId="0" xfId="2" applyNumberFormat="1" applyFont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0" fontId="6" fillId="7" borderId="0" xfId="1" applyFont="1" applyFill="1" applyBorder="1" applyAlignment="1">
      <alignment horizontal="center" vertical="center" wrapText="1"/>
    </xf>
    <xf numFmtId="0" fontId="6" fillId="8" borderId="0" xfId="1" applyFont="1" applyFill="1" applyBorder="1" applyAlignment="1">
      <alignment horizontal="center" vertical="center" wrapText="1"/>
    </xf>
    <xf numFmtId="0" fontId="6" fillId="1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4" fillId="3" borderId="0" xfId="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0" xfId="3" applyFont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/>
    </xf>
    <xf numFmtId="2" fontId="6" fillId="0" borderId="0" xfId="3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0" fillId="0" borderId="19" xfId="0" applyBorder="1"/>
    <xf numFmtId="3" fontId="0" fillId="0" borderId="16" xfId="0" applyNumberFormat="1" applyBorder="1"/>
    <xf numFmtId="0" fontId="0" fillId="0" borderId="23" xfId="0" applyBorder="1"/>
    <xf numFmtId="0" fontId="0" fillId="0" borderId="17" xfId="0" applyBorder="1"/>
    <xf numFmtId="0" fontId="0" fillId="0" borderId="0" xfId="0" applyAlignment="1">
      <alignment horizontal="center"/>
    </xf>
    <xf numFmtId="0" fontId="6" fillId="12" borderId="0" xfId="0" applyFont="1" applyFill="1" applyBorder="1"/>
    <xf numFmtId="0" fontId="17" fillId="4" borderId="0" xfId="3" applyFont="1" applyBorder="1"/>
    <xf numFmtId="164" fontId="17" fillId="4" borderId="0" xfId="3" applyNumberFormat="1" applyFont="1" applyBorder="1"/>
    <xf numFmtId="0" fontId="6" fillId="13" borderId="0" xfId="0" applyFont="1" applyFill="1" applyBorder="1"/>
    <xf numFmtId="164" fontId="4" fillId="13" borderId="0" xfId="0" applyNumberFormat="1" applyFont="1" applyFill="1" applyBorder="1"/>
    <xf numFmtId="0" fontId="6" fillId="13" borderId="3" xfId="0" applyFont="1" applyFill="1" applyBorder="1"/>
    <xf numFmtId="164" fontId="4" fillId="13" borderId="3" xfId="0" applyNumberFormat="1" applyFont="1" applyFill="1" applyBorder="1"/>
    <xf numFmtId="0" fontId="13" fillId="0" borderId="0" xfId="0" applyFont="1"/>
    <xf numFmtId="1" fontId="18" fillId="0" borderId="0" xfId="0" applyNumberFormat="1" applyFont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164" fontId="0" fillId="13" borderId="0" xfId="0" applyNumberFormat="1" applyFill="1"/>
    <xf numFmtId="1" fontId="18" fillId="13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164" fontId="4" fillId="0" borderId="0" xfId="3" applyNumberFormat="1" applyFont="1" applyFill="1" applyBorder="1"/>
    <xf numFmtId="164" fontId="4" fillId="3" borderId="0" xfId="2" applyNumberFormat="1" applyFont="1" applyBorder="1"/>
    <xf numFmtId="164" fontId="4" fillId="0" borderId="0" xfId="0" applyNumberFormat="1" applyFont="1" applyBorder="1"/>
    <xf numFmtId="3" fontId="15" fillId="0" borderId="8" xfId="0" applyNumberFormat="1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0" fontId="15" fillId="0" borderId="0" xfId="0" applyFont="1"/>
    <xf numFmtId="164" fontId="19" fillId="0" borderId="0" xfId="0" applyNumberFormat="1" applyFont="1" applyFill="1" applyBorder="1" applyAlignment="1">
      <alignment horizontal="center"/>
    </xf>
    <xf numFmtId="164" fontId="19" fillId="0" borderId="9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7" fillId="4" borderId="7" xfId="3" applyFont="1" applyBorder="1"/>
    <xf numFmtId="0" fontId="5" fillId="0" borderId="24" xfId="0" applyFont="1" applyBorder="1"/>
    <xf numFmtId="0" fontId="0" fillId="0" borderId="25" xfId="0" applyBorder="1"/>
    <xf numFmtId="164" fontId="0" fillId="0" borderId="25" xfId="0" applyNumberFormat="1" applyBorder="1"/>
    <xf numFmtId="3" fontId="9" fillId="0" borderId="26" xfId="0" applyNumberFormat="1" applyFont="1" applyFill="1" applyBorder="1"/>
    <xf numFmtId="164" fontId="20" fillId="0" borderId="3" xfId="0" applyNumberFormat="1" applyFont="1" applyFill="1" applyBorder="1"/>
    <xf numFmtId="164" fontId="20" fillId="0" borderId="4" xfId="0" applyNumberFormat="1" applyFont="1" applyFill="1" applyBorder="1"/>
    <xf numFmtId="164" fontId="21" fillId="0" borderId="0" xfId="0" applyNumberFormat="1" applyFont="1" applyFill="1" applyBorder="1"/>
    <xf numFmtId="0" fontId="0" fillId="0" borderId="0" xfId="0" applyAlignment="1">
      <alignment horizontal="center"/>
    </xf>
    <xf numFmtId="3" fontId="15" fillId="0" borderId="9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/>
    <xf numFmtId="3" fontId="0" fillId="0" borderId="4" xfId="0" applyNumberFormat="1" applyBorder="1"/>
    <xf numFmtId="164" fontId="0" fillId="0" borderId="6" xfId="0" applyNumberFormat="1" applyBorder="1"/>
    <xf numFmtId="3" fontId="0" fillId="0" borderId="7" xfId="0" applyNumberFormat="1" applyBorder="1"/>
    <xf numFmtId="164" fontId="0" fillId="0" borderId="8" xfId="0" applyNumberFormat="1" applyBorder="1"/>
    <xf numFmtId="3" fontId="5" fillId="0" borderId="10" xfId="0" applyNumberFormat="1" applyFont="1" applyBorder="1"/>
    <xf numFmtId="0" fontId="1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3" fontId="9" fillId="9" borderId="14" xfId="0" applyNumberFormat="1" applyFont="1" applyFill="1" applyBorder="1"/>
    <xf numFmtId="0" fontId="5" fillId="0" borderId="9" xfId="0" applyFont="1" applyBorder="1"/>
    <xf numFmtId="0" fontId="7" fillId="0" borderId="9" xfId="0" applyFont="1" applyBorder="1"/>
    <xf numFmtId="3" fontId="5" fillId="0" borderId="0" xfId="0" applyNumberFormat="1" applyFont="1" applyFill="1" applyBorder="1"/>
    <xf numFmtId="0" fontId="6" fillId="9" borderId="27" xfId="0" applyFont="1" applyFill="1" applyBorder="1" applyAlignment="1">
      <alignment horizontal="right"/>
    </xf>
    <xf numFmtId="3" fontId="0" fillId="9" borderId="28" xfId="0" applyNumberFormat="1" applyFill="1" applyBorder="1"/>
    <xf numFmtId="3" fontId="0" fillId="9" borderId="29" xfId="0" applyNumberFormat="1" applyFill="1" applyBorder="1"/>
    <xf numFmtId="0" fontId="7" fillId="0" borderId="0" xfId="0" applyFont="1" applyBorder="1"/>
    <xf numFmtId="0" fontId="5" fillId="0" borderId="9" xfId="0" applyFont="1" applyBorder="1" applyAlignment="1">
      <alignment horizontal="center" vertical="center"/>
    </xf>
    <xf numFmtId="3" fontId="0" fillId="14" borderId="31" xfId="0" applyNumberFormat="1" applyFill="1" applyBorder="1"/>
    <xf numFmtId="3" fontId="0" fillId="14" borderId="32" xfId="0" applyNumberFormat="1" applyFill="1" applyBorder="1"/>
    <xf numFmtId="3" fontId="0" fillId="14" borderId="33" xfId="0" applyNumberFormat="1" applyFill="1" applyBorder="1"/>
    <xf numFmtId="3" fontId="4" fillId="0" borderId="0" xfId="0" applyNumberFormat="1" applyFont="1"/>
    <xf numFmtId="3" fontId="4" fillId="14" borderId="32" xfId="0" applyNumberFormat="1" applyFont="1" applyFill="1" applyBorder="1"/>
    <xf numFmtId="3" fontId="6" fillId="14" borderId="32" xfId="0" applyNumberFormat="1" applyFont="1" applyFill="1" applyBorder="1"/>
    <xf numFmtId="0" fontId="4" fillId="0" borderId="0" xfId="0" applyFont="1"/>
    <xf numFmtId="3" fontId="4" fillId="14" borderId="31" xfId="0" applyNumberFormat="1" applyFont="1" applyFill="1" applyBorder="1"/>
    <xf numFmtId="0" fontId="23" fillId="0" borderId="6" xfId="0" applyFont="1" applyBorder="1"/>
    <xf numFmtId="0" fontId="25" fillId="0" borderId="6" xfId="0" applyFont="1" applyBorder="1"/>
    <xf numFmtId="0" fontId="15" fillId="0" borderId="6" xfId="0" applyFont="1" applyBorder="1"/>
    <xf numFmtId="0" fontId="28" fillId="0" borderId="6" xfId="0" applyFont="1" applyBorder="1"/>
    <xf numFmtId="3" fontId="0" fillId="0" borderId="36" xfId="0" applyNumberFormat="1" applyBorder="1"/>
    <xf numFmtId="3" fontId="24" fillId="0" borderId="36" xfId="0" applyNumberFormat="1" applyFont="1" applyBorder="1"/>
    <xf numFmtId="3" fontId="26" fillId="0" borderId="36" xfId="0" applyNumberFormat="1" applyFont="1" applyBorder="1"/>
    <xf numFmtId="0" fontId="0" fillId="0" borderId="37" xfId="0" applyBorder="1"/>
    <xf numFmtId="3" fontId="0" fillId="0" borderId="38" xfId="0" applyNumberFormat="1" applyBorder="1"/>
    <xf numFmtId="0" fontId="15" fillId="0" borderId="34" xfId="0" applyFont="1" applyBorder="1"/>
    <xf numFmtId="3" fontId="0" fillId="0" borderId="35" xfId="0" applyNumberFormat="1" applyBorder="1"/>
    <xf numFmtId="3" fontId="27" fillId="0" borderId="36" xfId="0" applyNumberFormat="1" applyFont="1" applyBorder="1"/>
    <xf numFmtId="3" fontId="29" fillId="0" borderId="36" xfId="0" applyNumberFormat="1" applyFont="1" applyBorder="1"/>
    <xf numFmtId="3" fontId="5" fillId="0" borderId="36" xfId="0" applyNumberFormat="1" applyFont="1" applyBorder="1"/>
    <xf numFmtId="3" fontId="5" fillId="0" borderId="38" xfId="0" applyNumberFormat="1" applyFont="1" applyBorder="1"/>
    <xf numFmtId="0" fontId="5" fillId="0" borderId="39" xfId="0" applyFont="1" applyBorder="1"/>
    <xf numFmtId="3" fontId="30" fillId="0" borderId="0" xfId="0" applyNumberFormat="1" applyFont="1"/>
    <xf numFmtId="3" fontId="0" fillId="0" borderId="0" xfId="0" applyNumberFormat="1" applyFont="1"/>
    <xf numFmtId="3" fontId="2" fillId="3" borderId="0" xfId="2" applyNumberFormat="1" applyFont="1"/>
    <xf numFmtId="3" fontId="1" fillId="2" borderId="0" xfId="1" applyNumberFormat="1" applyFont="1"/>
    <xf numFmtId="0" fontId="0" fillId="0" borderId="0" xfId="0" applyFont="1"/>
    <xf numFmtId="3" fontId="0" fillId="0" borderId="0" xfId="0" applyNumberFormat="1" applyAlignment="1">
      <alignment horizontal="right"/>
    </xf>
    <xf numFmtId="3" fontId="1" fillId="2" borderId="16" xfId="1" applyNumberFormat="1" applyBorder="1"/>
    <xf numFmtId="3" fontId="0" fillId="0" borderId="42" xfId="0" applyNumberFormat="1" applyBorder="1"/>
    <xf numFmtId="3" fontId="6" fillId="2" borderId="0" xfId="1" applyNumberFormat="1" applyFont="1"/>
    <xf numFmtId="3" fontId="9" fillId="14" borderId="42" xfId="0" applyNumberFormat="1" applyFont="1" applyFill="1" applyBorder="1"/>
    <xf numFmtId="3" fontId="8" fillId="3" borderId="41" xfId="2" applyNumberFormat="1" applyFont="1" applyBorder="1"/>
    <xf numFmtId="3" fontId="10" fillId="2" borderId="42" xfId="1" applyNumberFormat="1" applyFont="1" applyBorder="1"/>
    <xf numFmtId="3" fontId="6" fillId="0" borderId="0" xfId="0" applyNumberFormat="1" applyFont="1"/>
    <xf numFmtId="0" fontId="0" fillId="0" borderId="1" xfId="0" applyBorder="1" applyAlignment="1">
      <alignment horizontal="left" vertical="top" wrapText="1"/>
    </xf>
    <xf numFmtId="3" fontId="5" fillId="14" borderId="40" xfId="0" applyNumberFormat="1" applyFont="1" applyFill="1" applyBorder="1" applyAlignment="1">
      <alignment horizontal="right"/>
    </xf>
    <xf numFmtId="3" fontId="18" fillId="14" borderId="30" xfId="0" applyNumberFormat="1" applyFont="1" applyFill="1" applyBorder="1"/>
    <xf numFmtId="0" fontId="5" fillId="14" borderId="6" xfId="0" applyFont="1" applyFill="1" applyBorder="1"/>
    <xf numFmtId="0" fontId="5" fillId="14" borderId="2" xfId="0" applyFont="1" applyFill="1" applyBorder="1"/>
    <xf numFmtId="0" fontId="23" fillId="0" borderId="6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0" fillId="0" borderId="43" xfId="0" applyBorder="1" applyAlignment="1">
      <alignment horizontal="right"/>
    </xf>
    <xf numFmtId="3" fontId="5" fillId="0" borderId="44" xfId="0" applyNumberFormat="1" applyFont="1" applyBorder="1"/>
    <xf numFmtId="0" fontId="0" fillId="0" borderId="0" xfId="0" applyAlignment="1">
      <alignment wrapText="1"/>
    </xf>
    <xf numFmtId="0" fontId="2" fillId="3" borderId="20" xfId="2" applyBorder="1"/>
    <xf numFmtId="3" fontId="2" fillId="3" borderId="21" xfId="2" applyNumberFormat="1" applyFont="1" applyBorder="1"/>
    <xf numFmtId="3" fontId="2" fillId="3" borderId="22" xfId="2" applyNumberFormat="1" applyBorder="1"/>
    <xf numFmtId="3" fontId="0" fillId="0" borderId="0" xfId="0" applyNumberFormat="1" applyFont="1" applyBorder="1"/>
    <xf numFmtId="0" fontId="1" fillId="2" borderId="19" xfId="1" applyBorder="1"/>
    <xf numFmtId="3" fontId="1" fillId="2" borderId="0" xfId="1" applyNumberFormat="1" applyFont="1" applyBorder="1"/>
    <xf numFmtId="0" fontId="18" fillId="0" borderId="19" xfId="0" applyFont="1" applyBorder="1"/>
    <xf numFmtId="0" fontId="0" fillId="0" borderId="18" xfId="0" applyFont="1" applyBorder="1"/>
    <xf numFmtId="164" fontId="0" fillId="0" borderId="0" xfId="0" quotePrefix="1" applyNumberFormat="1" applyFill="1" applyBorder="1"/>
    <xf numFmtId="0" fontId="22" fillId="13" borderId="0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0" fillId="5" borderId="7" xfId="0" applyNumberFormat="1" applyFill="1" applyBorder="1" applyAlignment="1">
      <alignment horizontal="center" vertical="center"/>
    </xf>
    <xf numFmtId="4" fontId="0" fillId="5" borderId="0" xfId="0" applyNumberFormat="1" applyFill="1" applyAlignment="1">
      <alignment horizontal="center" vertical="center"/>
    </xf>
    <xf numFmtId="1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left"/>
    </xf>
    <xf numFmtId="164" fontId="0" fillId="5" borderId="0" xfId="0" applyNumberFormat="1" applyFill="1" applyBorder="1"/>
    <xf numFmtId="1" fontId="18" fillId="5" borderId="0" xfId="0" applyNumberFormat="1" applyFont="1" applyFill="1" applyBorder="1" applyAlignment="1">
      <alignment horizontal="center"/>
    </xf>
    <xf numFmtId="164" fontId="19" fillId="5" borderId="0" xfId="0" applyNumberFormat="1" applyFont="1" applyFill="1" applyBorder="1" applyAlignment="1">
      <alignment horizontal="center"/>
    </xf>
    <xf numFmtId="164" fontId="0" fillId="5" borderId="9" xfId="0" applyNumberFormat="1" applyFill="1" applyBorder="1"/>
    <xf numFmtId="0" fontId="19" fillId="9" borderId="13" xfId="0" applyFont="1" applyFill="1" applyBorder="1" applyAlignment="1">
      <alignment wrapText="1"/>
    </xf>
    <xf numFmtId="3" fontId="31" fillId="3" borderId="0" xfId="2" applyNumberFormat="1" applyFont="1"/>
    <xf numFmtId="3" fontId="32" fillId="2" borderId="0" xfId="1" applyNumberFormat="1" applyFont="1"/>
    <xf numFmtId="3" fontId="33" fillId="0" borderId="0" xfId="0" applyNumberFormat="1" applyFont="1"/>
    <xf numFmtId="3" fontId="32" fillId="0" borderId="0" xfId="0" applyNumberFormat="1" applyFont="1"/>
    <xf numFmtId="3" fontId="34" fillId="3" borderId="0" xfId="2" applyNumberFormat="1" applyFont="1"/>
    <xf numFmtId="3" fontId="35" fillId="0" borderId="0" xfId="0" applyNumberFormat="1" applyFont="1"/>
    <xf numFmtId="3" fontId="35" fillId="3" borderId="0" xfId="2" applyNumberFormat="1" applyFont="1"/>
    <xf numFmtId="3" fontId="36" fillId="3" borderId="0" xfId="2" applyNumberFormat="1" applyFont="1"/>
    <xf numFmtId="0" fontId="34" fillId="3" borderId="0" xfId="2" applyFont="1"/>
    <xf numFmtId="0" fontId="37" fillId="3" borderId="0" xfId="2" applyFont="1"/>
    <xf numFmtId="0" fontId="35" fillId="3" borderId="0" xfId="2" applyFont="1"/>
    <xf numFmtId="3" fontId="25" fillId="2" borderId="0" xfId="1" applyNumberFormat="1" applyFont="1"/>
    <xf numFmtId="3" fontId="38" fillId="0" borderId="0" xfId="0" applyNumberFormat="1" applyFont="1"/>
    <xf numFmtId="0" fontId="39" fillId="0" borderId="0" xfId="0" applyFont="1"/>
    <xf numFmtId="3" fontId="40" fillId="0" borderId="0" xfId="0" applyNumberFormat="1" applyFont="1"/>
    <xf numFmtId="3" fontId="41" fillId="0" borderId="0" xfId="0" applyNumberFormat="1" applyFont="1"/>
    <xf numFmtId="3" fontId="42" fillId="0" borderId="0" xfId="0" applyNumberFormat="1" applyFont="1"/>
    <xf numFmtId="0" fontId="25" fillId="2" borderId="0" xfId="1" applyFont="1"/>
    <xf numFmtId="0" fontId="35" fillId="2" borderId="0" xfId="1" applyFont="1"/>
    <xf numFmtId="0" fontId="35" fillId="0" borderId="0" xfId="0" applyFont="1"/>
    <xf numFmtId="3" fontId="35" fillId="2" borderId="0" xfId="1" applyNumberFormat="1" applyFont="1"/>
    <xf numFmtId="164" fontId="20" fillId="0" borderId="0" xfId="0" applyNumberFormat="1" applyFont="1" applyFill="1" applyBorder="1"/>
    <xf numFmtId="3" fontId="15" fillId="0" borderId="0" xfId="0" applyNumberFormat="1" applyFont="1" applyBorder="1"/>
    <xf numFmtId="0" fontId="12" fillId="11" borderId="13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30" fillId="6" borderId="0" xfId="1" applyFont="1" applyFill="1" applyBorder="1"/>
    <xf numFmtId="164" fontId="30" fillId="3" borderId="0" xfId="2" applyNumberFormat="1" applyFont="1" applyBorder="1"/>
  </cellXfs>
  <cellStyles count="4">
    <cellStyle name="Neutrale" xfId="3" builtinId="28"/>
    <cellStyle name="Normale" xfId="0" builtinId="0"/>
    <cellStyle name="Valore non valido" xfId="2" builtinId="27"/>
    <cellStyle name="Valore valido" xfId="1" builtinId="26"/>
  </cellStyles>
  <dxfs count="7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N161"/>
  <sheetViews>
    <sheetView zoomScaleNormal="100" workbookViewId="0">
      <pane xSplit="5" ySplit="4" topLeftCell="AD5" activePane="bottomRight" state="frozen"/>
      <selection pane="topRight" activeCell="O1" sqref="O1"/>
      <selection pane="bottomLeft" activeCell="A4" sqref="A4"/>
      <selection pane="bottomRight" activeCell="C156" sqref="C156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7.42578125" style="6" customWidth="1"/>
    <col min="6" max="11" width="7.7109375" style="37" customWidth="1"/>
    <col min="12" max="12" width="8.5703125" style="37" bestFit="1" customWidth="1"/>
    <col min="13" max="14" width="7.7109375" style="37" customWidth="1"/>
    <col min="15" max="15" width="8.5703125" style="13" bestFit="1" customWidth="1"/>
    <col min="16" max="16" width="7.7109375" style="13" customWidth="1"/>
    <col min="17" max="23" width="9.140625" style="13"/>
    <col min="24" max="29" width="9.140625" style="4"/>
    <col min="30" max="30" width="9.140625" style="4" customWidth="1"/>
    <col min="31" max="36" width="9.140625" style="4"/>
    <col min="40" max="40" width="13.5703125" customWidth="1"/>
    <col min="246" max="246" width="13.42578125" bestFit="1" customWidth="1"/>
    <col min="247" max="247" width="22.28515625" bestFit="1" customWidth="1"/>
    <col min="248" max="248" width="27.5703125" bestFit="1" customWidth="1"/>
    <col min="249" max="249" width="9.7109375" bestFit="1" customWidth="1"/>
    <col min="250" max="251" width="9.7109375" customWidth="1"/>
    <col min="252" max="252" width="14.140625" customWidth="1"/>
    <col min="253" max="253" width="15.42578125" bestFit="1" customWidth="1"/>
    <col min="254" max="254" width="15.140625" bestFit="1" customWidth="1"/>
    <col min="255" max="256" width="11.28515625" bestFit="1" customWidth="1"/>
    <col min="257" max="257" width="12" customWidth="1"/>
    <col min="258" max="258" width="13.140625" customWidth="1"/>
    <col min="259" max="264" width="7.7109375" customWidth="1"/>
    <col min="265" max="265" width="8.5703125" bestFit="1" customWidth="1"/>
    <col min="266" max="267" width="7.7109375" customWidth="1"/>
    <col min="268" max="268" width="8.5703125" bestFit="1" customWidth="1"/>
    <col min="269" max="269" width="7.7109375" customWidth="1"/>
    <col min="502" max="502" width="13.42578125" bestFit="1" customWidth="1"/>
    <col min="503" max="503" width="22.28515625" bestFit="1" customWidth="1"/>
    <col min="504" max="504" width="27.5703125" bestFit="1" customWidth="1"/>
    <col min="505" max="505" width="9.7109375" bestFit="1" customWidth="1"/>
    <col min="506" max="507" width="9.7109375" customWidth="1"/>
    <col min="508" max="508" width="14.140625" customWidth="1"/>
    <col min="509" max="509" width="15.42578125" bestFit="1" customWidth="1"/>
    <col min="510" max="510" width="15.140625" bestFit="1" customWidth="1"/>
    <col min="511" max="512" width="11.28515625" bestFit="1" customWidth="1"/>
    <col min="513" max="513" width="12" customWidth="1"/>
    <col min="514" max="514" width="13.140625" customWidth="1"/>
    <col min="515" max="520" width="7.7109375" customWidth="1"/>
    <col min="521" max="521" width="8.5703125" bestFit="1" customWidth="1"/>
    <col min="522" max="523" width="7.7109375" customWidth="1"/>
    <col min="524" max="524" width="8.5703125" bestFit="1" customWidth="1"/>
    <col min="525" max="525" width="7.7109375" customWidth="1"/>
    <col min="758" max="758" width="13.42578125" bestFit="1" customWidth="1"/>
    <col min="759" max="759" width="22.28515625" bestFit="1" customWidth="1"/>
    <col min="760" max="760" width="27.5703125" bestFit="1" customWidth="1"/>
    <col min="761" max="761" width="9.7109375" bestFit="1" customWidth="1"/>
    <col min="762" max="763" width="9.7109375" customWidth="1"/>
    <col min="764" max="764" width="14.140625" customWidth="1"/>
    <col min="765" max="765" width="15.42578125" bestFit="1" customWidth="1"/>
    <col min="766" max="766" width="15.140625" bestFit="1" customWidth="1"/>
    <col min="767" max="768" width="11.28515625" bestFit="1" customWidth="1"/>
    <col min="769" max="769" width="12" customWidth="1"/>
    <col min="770" max="770" width="13.140625" customWidth="1"/>
    <col min="771" max="776" width="7.7109375" customWidth="1"/>
    <col min="777" max="777" width="8.5703125" bestFit="1" customWidth="1"/>
    <col min="778" max="779" width="7.7109375" customWidth="1"/>
    <col min="780" max="780" width="8.5703125" bestFit="1" customWidth="1"/>
    <col min="781" max="781" width="7.7109375" customWidth="1"/>
    <col min="1014" max="1014" width="13.42578125" bestFit="1" customWidth="1"/>
    <col min="1015" max="1015" width="22.28515625" bestFit="1" customWidth="1"/>
    <col min="1016" max="1016" width="27.5703125" bestFit="1" customWidth="1"/>
    <col min="1017" max="1017" width="9.7109375" bestFit="1" customWidth="1"/>
    <col min="1018" max="1019" width="9.7109375" customWidth="1"/>
    <col min="1020" max="1020" width="14.140625" customWidth="1"/>
    <col min="1021" max="1021" width="15.42578125" bestFit="1" customWidth="1"/>
    <col min="1022" max="1022" width="15.140625" bestFit="1" customWidth="1"/>
    <col min="1023" max="1024" width="11.28515625" bestFit="1" customWidth="1"/>
    <col min="1025" max="1025" width="12" customWidth="1"/>
    <col min="1026" max="1026" width="13.140625" customWidth="1"/>
    <col min="1027" max="1032" width="7.7109375" customWidth="1"/>
    <col min="1033" max="1033" width="8.5703125" bestFit="1" customWidth="1"/>
    <col min="1034" max="1035" width="7.7109375" customWidth="1"/>
    <col min="1036" max="1036" width="8.5703125" bestFit="1" customWidth="1"/>
    <col min="1037" max="1037" width="7.7109375" customWidth="1"/>
    <col min="1270" max="1270" width="13.42578125" bestFit="1" customWidth="1"/>
    <col min="1271" max="1271" width="22.28515625" bestFit="1" customWidth="1"/>
    <col min="1272" max="1272" width="27.5703125" bestFit="1" customWidth="1"/>
    <col min="1273" max="1273" width="9.7109375" bestFit="1" customWidth="1"/>
    <col min="1274" max="1275" width="9.7109375" customWidth="1"/>
    <col min="1276" max="1276" width="14.140625" customWidth="1"/>
    <col min="1277" max="1277" width="15.42578125" bestFit="1" customWidth="1"/>
    <col min="1278" max="1278" width="15.140625" bestFit="1" customWidth="1"/>
    <col min="1279" max="1280" width="11.28515625" bestFit="1" customWidth="1"/>
    <col min="1281" max="1281" width="12" customWidth="1"/>
    <col min="1282" max="1282" width="13.140625" customWidth="1"/>
    <col min="1283" max="1288" width="7.7109375" customWidth="1"/>
    <col min="1289" max="1289" width="8.5703125" bestFit="1" customWidth="1"/>
    <col min="1290" max="1291" width="7.7109375" customWidth="1"/>
    <col min="1292" max="1292" width="8.5703125" bestFit="1" customWidth="1"/>
    <col min="1293" max="1293" width="7.7109375" customWidth="1"/>
    <col min="1526" max="1526" width="13.42578125" bestFit="1" customWidth="1"/>
    <col min="1527" max="1527" width="22.28515625" bestFit="1" customWidth="1"/>
    <col min="1528" max="1528" width="27.5703125" bestFit="1" customWidth="1"/>
    <col min="1529" max="1529" width="9.7109375" bestFit="1" customWidth="1"/>
    <col min="1530" max="1531" width="9.7109375" customWidth="1"/>
    <col min="1532" max="1532" width="14.140625" customWidth="1"/>
    <col min="1533" max="1533" width="15.42578125" bestFit="1" customWidth="1"/>
    <col min="1534" max="1534" width="15.140625" bestFit="1" customWidth="1"/>
    <col min="1535" max="1536" width="11.28515625" bestFit="1" customWidth="1"/>
    <col min="1537" max="1537" width="12" customWidth="1"/>
    <col min="1538" max="1538" width="13.140625" customWidth="1"/>
    <col min="1539" max="1544" width="7.7109375" customWidth="1"/>
    <col min="1545" max="1545" width="8.5703125" bestFit="1" customWidth="1"/>
    <col min="1546" max="1547" width="7.7109375" customWidth="1"/>
    <col min="1548" max="1548" width="8.5703125" bestFit="1" customWidth="1"/>
    <col min="1549" max="1549" width="7.7109375" customWidth="1"/>
    <col min="1782" max="1782" width="13.42578125" bestFit="1" customWidth="1"/>
    <col min="1783" max="1783" width="22.28515625" bestFit="1" customWidth="1"/>
    <col min="1784" max="1784" width="27.5703125" bestFit="1" customWidth="1"/>
    <col min="1785" max="1785" width="9.7109375" bestFit="1" customWidth="1"/>
    <col min="1786" max="1787" width="9.7109375" customWidth="1"/>
    <col min="1788" max="1788" width="14.140625" customWidth="1"/>
    <col min="1789" max="1789" width="15.42578125" bestFit="1" customWidth="1"/>
    <col min="1790" max="1790" width="15.140625" bestFit="1" customWidth="1"/>
    <col min="1791" max="1792" width="11.28515625" bestFit="1" customWidth="1"/>
    <col min="1793" max="1793" width="12" customWidth="1"/>
    <col min="1794" max="1794" width="13.140625" customWidth="1"/>
    <col min="1795" max="1800" width="7.7109375" customWidth="1"/>
    <col min="1801" max="1801" width="8.5703125" bestFit="1" customWidth="1"/>
    <col min="1802" max="1803" width="7.7109375" customWidth="1"/>
    <col min="1804" max="1804" width="8.5703125" bestFit="1" customWidth="1"/>
    <col min="1805" max="1805" width="7.7109375" customWidth="1"/>
    <col min="2038" max="2038" width="13.42578125" bestFit="1" customWidth="1"/>
    <col min="2039" max="2039" width="22.28515625" bestFit="1" customWidth="1"/>
    <col min="2040" max="2040" width="27.5703125" bestFit="1" customWidth="1"/>
    <col min="2041" max="2041" width="9.7109375" bestFit="1" customWidth="1"/>
    <col min="2042" max="2043" width="9.7109375" customWidth="1"/>
    <col min="2044" max="2044" width="14.140625" customWidth="1"/>
    <col min="2045" max="2045" width="15.42578125" bestFit="1" customWidth="1"/>
    <col min="2046" max="2046" width="15.140625" bestFit="1" customWidth="1"/>
    <col min="2047" max="2048" width="11.28515625" bestFit="1" customWidth="1"/>
    <col min="2049" max="2049" width="12" customWidth="1"/>
    <col min="2050" max="2050" width="13.140625" customWidth="1"/>
    <col min="2051" max="2056" width="7.7109375" customWidth="1"/>
    <col min="2057" max="2057" width="8.5703125" bestFit="1" customWidth="1"/>
    <col min="2058" max="2059" width="7.7109375" customWidth="1"/>
    <col min="2060" max="2060" width="8.5703125" bestFit="1" customWidth="1"/>
    <col min="2061" max="2061" width="7.7109375" customWidth="1"/>
    <col min="2294" max="2294" width="13.42578125" bestFit="1" customWidth="1"/>
    <col min="2295" max="2295" width="22.28515625" bestFit="1" customWidth="1"/>
    <col min="2296" max="2296" width="27.5703125" bestFit="1" customWidth="1"/>
    <col min="2297" max="2297" width="9.7109375" bestFit="1" customWidth="1"/>
    <col min="2298" max="2299" width="9.7109375" customWidth="1"/>
    <col min="2300" max="2300" width="14.140625" customWidth="1"/>
    <col min="2301" max="2301" width="15.42578125" bestFit="1" customWidth="1"/>
    <col min="2302" max="2302" width="15.140625" bestFit="1" customWidth="1"/>
    <col min="2303" max="2304" width="11.28515625" bestFit="1" customWidth="1"/>
    <col min="2305" max="2305" width="12" customWidth="1"/>
    <col min="2306" max="2306" width="13.140625" customWidth="1"/>
    <col min="2307" max="2312" width="7.7109375" customWidth="1"/>
    <col min="2313" max="2313" width="8.5703125" bestFit="1" customWidth="1"/>
    <col min="2314" max="2315" width="7.7109375" customWidth="1"/>
    <col min="2316" max="2316" width="8.5703125" bestFit="1" customWidth="1"/>
    <col min="2317" max="2317" width="7.7109375" customWidth="1"/>
    <col min="2550" max="2550" width="13.42578125" bestFit="1" customWidth="1"/>
    <col min="2551" max="2551" width="22.28515625" bestFit="1" customWidth="1"/>
    <col min="2552" max="2552" width="27.5703125" bestFit="1" customWidth="1"/>
    <col min="2553" max="2553" width="9.7109375" bestFit="1" customWidth="1"/>
    <col min="2554" max="2555" width="9.7109375" customWidth="1"/>
    <col min="2556" max="2556" width="14.140625" customWidth="1"/>
    <col min="2557" max="2557" width="15.42578125" bestFit="1" customWidth="1"/>
    <col min="2558" max="2558" width="15.140625" bestFit="1" customWidth="1"/>
    <col min="2559" max="2560" width="11.28515625" bestFit="1" customWidth="1"/>
    <col min="2561" max="2561" width="12" customWidth="1"/>
    <col min="2562" max="2562" width="13.140625" customWidth="1"/>
    <col min="2563" max="2568" width="7.7109375" customWidth="1"/>
    <col min="2569" max="2569" width="8.5703125" bestFit="1" customWidth="1"/>
    <col min="2570" max="2571" width="7.7109375" customWidth="1"/>
    <col min="2572" max="2572" width="8.5703125" bestFit="1" customWidth="1"/>
    <col min="2573" max="2573" width="7.7109375" customWidth="1"/>
    <col min="2806" max="2806" width="13.42578125" bestFit="1" customWidth="1"/>
    <col min="2807" max="2807" width="22.28515625" bestFit="1" customWidth="1"/>
    <col min="2808" max="2808" width="27.5703125" bestFit="1" customWidth="1"/>
    <col min="2809" max="2809" width="9.7109375" bestFit="1" customWidth="1"/>
    <col min="2810" max="2811" width="9.7109375" customWidth="1"/>
    <col min="2812" max="2812" width="14.140625" customWidth="1"/>
    <col min="2813" max="2813" width="15.42578125" bestFit="1" customWidth="1"/>
    <col min="2814" max="2814" width="15.140625" bestFit="1" customWidth="1"/>
    <col min="2815" max="2816" width="11.28515625" bestFit="1" customWidth="1"/>
    <col min="2817" max="2817" width="12" customWidth="1"/>
    <col min="2818" max="2818" width="13.140625" customWidth="1"/>
    <col min="2819" max="2824" width="7.7109375" customWidth="1"/>
    <col min="2825" max="2825" width="8.5703125" bestFit="1" customWidth="1"/>
    <col min="2826" max="2827" width="7.7109375" customWidth="1"/>
    <col min="2828" max="2828" width="8.5703125" bestFit="1" customWidth="1"/>
    <col min="2829" max="2829" width="7.7109375" customWidth="1"/>
    <col min="3062" max="3062" width="13.42578125" bestFit="1" customWidth="1"/>
    <col min="3063" max="3063" width="22.28515625" bestFit="1" customWidth="1"/>
    <col min="3064" max="3064" width="27.5703125" bestFit="1" customWidth="1"/>
    <col min="3065" max="3065" width="9.7109375" bestFit="1" customWidth="1"/>
    <col min="3066" max="3067" width="9.7109375" customWidth="1"/>
    <col min="3068" max="3068" width="14.140625" customWidth="1"/>
    <col min="3069" max="3069" width="15.42578125" bestFit="1" customWidth="1"/>
    <col min="3070" max="3070" width="15.140625" bestFit="1" customWidth="1"/>
    <col min="3071" max="3072" width="11.28515625" bestFit="1" customWidth="1"/>
    <col min="3073" max="3073" width="12" customWidth="1"/>
    <col min="3074" max="3074" width="13.140625" customWidth="1"/>
    <col min="3075" max="3080" width="7.7109375" customWidth="1"/>
    <col min="3081" max="3081" width="8.5703125" bestFit="1" customWidth="1"/>
    <col min="3082" max="3083" width="7.7109375" customWidth="1"/>
    <col min="3084" max="3084" width="8.5703125" bestFit="1" customWidth="1"/>
    <col min="3085" max="3085" width="7.7109375" customWidth="1"/>
    <col min="3318" max="3318" width="13.42578125" bestFit="1" customWidth="1"/>
    <col min="3319" max="3319" width="22.28515625" bestFit="1" customWidth="1"/>
    <col min="3320" max="3320" width="27.5703125" bestFit="1" customWidth="1"/>
    <col min="3321" max="3321" width="9.7109375" bestFit="1" customWidth="1"/>
    <col min="3322" max="3323" width="9.7109375" customWidth="1"/>
    <col min="3324" max="3324" width="14.140625" customWidth="1"/>
    <col min="3325" max="3325" width="15.42578125" bestFit="1" customWidth="1"/>
    <col min="3326" max="3326" width="15.140625" bestFit="1" customWidth="1"/>
    <col min="3327" max="3328" width="11.28515625" bestFit="1" customWidth="1"/>
    <col min="3329" max="3329" width="12" customWidth="1"/>
    <col min="3330" max="3330" width="13.140625" customWidth="1"/>
    <col min="3331" max="3336" width="7.7109375" customWidth="1"/>
    <col min="3337" max="3337" width="8.5703125" bestFit="1" customWidth="1"/>
    <col min="3338" max="3339" width="7.7109375" customWidth="1"/>
    <col min="3340" max="3340" width="8.5703125" bestFit="1" customWidth="1"/>
    <col min="3341" max="3341" width="7.7109375" customWidth="1"/>
    <col min="3574" max="3574" width="13.42578125" bestFit="1" customWidth="1"/>
    <col min="3575" max="3575" width="22.28515625" bestFit="1" customWidth="1"/>
    <col min="3576" max="3576" width="27.5703125" bestFit="1" customWidth="1"/>
    <col min="3577" max="3577" width="9.7109375" bestFit="1" customWidth="1"/>
    <col min="3578" max="3579" width="9.7109375" customWidth="1"/>
    <col min="3580" max="3580" width="14.140625" customWidth="1"/>
    <col min="3581" max="3581" width="15.42578125" bestFit="1" customWidth="1"/>
    <col min="3582" max="3582" width="15.140625" bestFit="1" customWidth="1"/>
    <col min="3583" max="3584" width="11.28515625" bestFit="1" customWidth="1"/>
    <col min="3585" max="3585" width="12" customWidth="1"/>
    <col min="3586" max="3586" width="13.140625" customWidth="1"/>
    <col min="3587" max="3592" width="7.7109375" customWidth="1"/>
    <col min="3593" max="3593" width="8.5703125" bestFit="1" customWidth="1"/>
    <col min="3594" max="3595" width="7.7109375" customWidth="1"/>
    <col min="3596" max="3596" width="8.5703125" bestFit="1" customWidth="1"/>
    <col min="3597" max="3597" width="7.7109375" customWidth="1"/>
    <col min="3830" max="3830" width="13.42578125" bestFit="1" customWidth="1"/>
    <col min="3831" max="3831" width="22.28515625" bestFit="1" customWidth="1"/>
    <col min="3832" max="3832" width="27.5703125" bestFit="1" customWidth="1"/>
    <col min="3833" max="3833" width="9.7109375" bestFit="1" customWidth="1"/>
    <col min="3834" max="3835" width="9.7109375" customWidth="1"/>
    <col min="3836" max="3836" width="14.140625" customWidth="1"/>
    <col min="3837" max="3837" width="15.42578125" bestFit="1" customWidth="1"/>
    <col min="3838" max="3838" width="15.140625" bestFit="1" customWidth="1"/>
    <col min="3839" max="3840" width="11.28515625" bestFit="1" customWidth="1"/>
    <col min="3841" max="3841" width="12" customWidth="1"/>
    <col min="3842" max="3842" width="13.140625" customWidth="1"/>
    <col min="3843" max="3848" width="7.7109375" customWidth="1"/>
    <col min="3849" max="3849" width="8.5703125" bestFit="1" customWidth="1"/>
    <col min="3850" max="3851" width="7.7109375" customWidth="1"/>
    <col min="3852" max="3852" width="8.5703125" bestFit="1" customWidth="1"/>
    <col min="3853" max="3853" width="7.7109375" customWidth="1"/>
    <col min="4086" max="4086" width="13.42578125" bestFit="1" customWidth="1"/>
    <col min="4087" max="4087" width="22.28515625" bestFit="1" customWidth="1"/>
    <col min="4088" max="4088" width="27.5703125" bestFit="1" customWidth="1"/>
    <col min="4089" max="4089" width="9.7109375" bestFit="1" customWidth="1"/>
    <col min="4090" max="4091" width="9.7109375" customWidth="1"/>
    <col min="4092" max="4092" width="14.140625" customWidth="1"/>
    <col min="4093" max="4093" width="15.42578125" bestFit="1" customWidth="1"/>
    <col min="4094" max="4094" width="15.140625" bestFit="1" customWidth="1"/>
    <col min="4095" max="4096" width="11.28515625" bestFit="1" customWidth="1"/>
    <col min="4097" max="4097" width="12" customWidth="1"/>
    <col min="4098" max="4098" width="13.140625" customWidth="1"/>
    <col min="4099" max="4104" width="7.7109375" customWidth="1"/>
    <col min="4105" max="4105" width="8.5703125" bestFit="1" customWidth="1"/>
    <col min="4106" max="4107" width="7.7109375" customWidth="1"/>
    <col min="4108" max="4108" width="8.5703125" bestFit="1" customWidth="1"/>
    <col min="4109" max="4109" width="7.7109375" customWidth="1"/>
    <col min="4342" max="4342" width="13.42578125" bestFit="1" customWidth="1"/>
    <col min="4343" max="4343" width="22.28515625" bestFit="1" customWidth="1"/>
    <col min="4344" max="4344" width="27.5703125" bestFit="1" customWidth="1"/>
    <col min="4345" max="4345" width="9.7109375" bestFit="1" customWidth="1"/>
    <col min="4346" max="4347" width="9.7109375" customWidth="1"/>
    <col min="4348" max="4348" width="14.140625" customWidth="1"/>
    <col min="4349" max="4349" width="15.42578125" bestFit="1" customWidth="1"/>
    <col min="4350" max="4350" width="15.140625" bestFit="1" customWidth="1"/>
    <col min="4351" max="4352" width="11.28515625" bestFit="1" customWidth="1"/>
    <col min="4353" max="4353" width="12" customWidth="1"/>
    <col min="4354" max="4354" width="13.140625" customWidth="1"/>
    <col min="4355" max="4360" width="7.7109375" customWidth="1"/>
    <col min="4361" max="4361" width="8.5703125" bestFit="1" customWidth="1"/>
    <col min="4362" max="4363" width="7.7109375" customWidth="1"/>
    <col min="4364" max="4364" width="8.5703125" bestFit="1" customWidth="1"/>
    <col min="4365" max="4365" width="7.7109375" customWidth="1"/>
    <col min="4598" max="4598" width="13.42578125" bestFit="1" customWidth="1"/>
    <col min="4599" max="4599" width="22.28515625" bestFit="1" customWidth="1"/>
    <col min="4600" max="4600" width="27.5703125" bestFit="1" customWidth="1"/>
    <col min="4601" max="4601" width="9.7109375" bestFit="1" customWidth="1"/>
    <col min="4602" max="4603" width="9.7109375" customWidth="1"/>
    <col min="4604" max="4604" width="14.140625" customWidth="1"/>
    <col min="4605" max="4605" width="15.42578125" bestFit="1" customWidth="1"/>
    <col min="4606" max="4606" width="15.140625" bestFit="1" customWidth="1"/>
    <col min="4607" max="4608" width="11.28515625" bestFit="1" customWidth="1"/>
    <col min="4609" max="4609" width="12" customWidth="1"/>
    <col min="4610" max="4610" width="13.140625" customWidth="1"/>
    <col min="4611" max="4616" width="7.7109375" customWidth="1"/>
    <col min="4617" max="4617" width="8.5703125" bestFit="1" customWidth="1"/>
    <col min="4618" max="4619" width="7.7109375" customWidth="1"/>
    <col min="4620" max="4620" width="8.5703125" bestFit="1" customWidth="1"/>
    <col min="4621" max="4621" width="7.7109375" customWidth="1"/>
    <col min="4854" max="4854" width="13.42578125" bestFit="1" customWidth="1"/>
    <col min="4855" max="4855" width="22.28515625" bestFit="1" customWidth="1"/>
    <col min="4856" max="4856" width="27.5703125" bestFit="1" customWidth="1"/>
    <col min="4857" max="4857" width="9.7109375" bestFit="1" customWidth="1"/>
    <col min="4858" max="4859" width="9.7109375" customWidth="1"/>
    <col min="4860" max="4860" width="14.140625" customWidth="1"/>
    <col min="4861" max="4861" width="15.42578125" bestFit="1" customWidth="1"/>
    <col min="4862" max="4862" width="15.140625" bestFit="1" customWidth="1"/>
    <col min="4863" max="4864" width="11.28515625" bestFit="1" customWidth="1"/>
    <col min="4865" max="4865" width="12" customWidth="1"/>
    <col min="4866" max="4866" width="13.140625" customWidth="1"/>
    <col min="4867" max="4872" width="7.7109375" customWidth="1"/>
    <col min="4873" max="4873" width="8.5703125" bestFit="1" customWidth="1"/>
    <col min="4874" max="4875" width="7.7109375" customWidth="1"/>
    <col min="4876" max="4876" width="8.5703125" bestFit="1" customWidth="1"/>
    <col min="4877" max="4877" width="7.7109375" customWidth="1"/>
    <col min="5110" max="5110" width="13.42578125" bestFit="1" customWidth="1"/>
    <col min="5111" max="5111" width="22.28515625" bestFit="1" customWidth="1"/>
    <col min="5112" max="5112" width="27.5703125" bestFit="1" customWidth="1"/>
    <col min="5113" max="5113" width="9.7109375" bestFit="1" customWidth="1"/>
    <col min="5114" max="5115" width="9.7109375" customWidth="1"/>
    <col min="5116" max="5116" width="14.140625" customWidth="1"/>
    <col min="5117" max="5117" width="15.42578125" bestFit="1" customWidth="1"/>
    <col min="5118" max="5118" width="15.140625" bestFit="1" customWidth="1"/>
    <col min="5119" max="5120" width="11.28515625" bestFit="1" customWidth="1"/>
    <col min="5121" max="5121" width="12" customWidth="1"/>
    <col min="5122" max="5122" width="13.140625" customWidth="1"/>
    <col min="5123" max="5128" width="7.7109375" customWidth="1"/>
    <col min="5129" max="5129" width="8.5703125" bestFit="1" customWidth="1"/>
    <col min="5130" max="5131" width="7.7109375" customWidth="1"/>
    <col min="5132" max="5132" width="8.5703125" bestFit="1" customWidth="1"/>
    <col min="5133" max="5133" width="7.7109375" customWidth="1"/>
    <col min="5366" max="5366" width="13.42578125" bestFit="1" customWidth="1"/>
    <col min="5367" max="5367" width="22.28515625" bestFit="1" customWidth="1"/>
    <col min="5368" max="5368" width="27.5703125" bestFit="1" customWidth="1"/>
    <col min="5369" max="5369" width="9.7109375" bestFit="1" customWidth="1"/>
    <col min="5370" max="5371" width="9.7109375" customWidth="1"/>
    <col min="5372" max="5372" width="14.140625" customWidth="1"/>
    <col min="5373" max="5373" width="15.42578125" bestFit="1" customWidth="1"/>
    <col min="5374" max="5374" width="15.140625" bestFit="1" customWidth="1"/>
    <col min="5375" max="5376" width="11.28515625" bestFit="1" customWidth="1"/>
    <col min="5377" max="5377" width="12" customWidth="1"/>
    <col min="5378" max="5378" width="13.140625" customWidth="1"/>
    <col min="5379" max="5384" width="7.7109375" customWidth="1"/>
    <col min="5385" max="5385" width="8.5703125" bestFit="1" customWidth="1"/>
    <col min="5386" max="5387" width="7.7109375" customWidth="1"/>
    <col min="5388" max="5388" width="8.5703125" bestFit="1" customWidth="1"/>
    <col min="5389" max="5389" width="7.7109375" customWidth="1"/>
    <col min="5622" max="5622" width="13.42578125" bestFit="1" customWidth="1"/>
    <col min="5623" max="5623" width="22.28515625" bestFit="1" customWidth="1"/>
    <col min="5624" max="5624" width="27.5703125" bestFit="1" customWidth="1"/>
    <col min="5625" max="5625" width="9.7109375" bestFit="1" customWidth="1"/>
    <col min="5626" max="5627" width="9.7109375" customWidth="1"/>
    <col min="5628" max="5628" width="14.140625" customWidth="1"/>
    <col min="5629" max="5629" width="15.42578125" bestFit="1" customWidth="1"/>
    <col min="5630" max="5630" width="15.140625" bestFit="1" customWidth="1"/>
    <col min="5631" max="5632" width="11.28515625" bestFit="1" customWidth="1"/>
    <col min="5633" max="5633" width="12" customWidth="1"/>
    <col min="5634" max="5634" width="13.140625" customWidth="1"/>
    <col min="5635" max="5640" width="7.7109375" customWidth="1"/>
    <col min="5641" max="5641" width="8.5703125" bestFit="1" customWidth="1"/>
    <col min="5642" max="5643" width="7.7109375" customWidth="1"/>
    <col min="5644" max="5644" width="8.5703125" bestFit="1" customWidth="1"/>
    <col min="5645" max="5645" width="7.7109375" customWidth="1"/>
    <col min="5878" max="5878" width="13.42578125" bestFit="1" customWidth="1"/>
    <col min="5879" max="5879" width="22.28515625" bestFit="1" customWidth="1"/>
    <col min="5880" max="5880" width="27.5703125" bestFit="1" customWidth="1"/>
    <col min="5881" max="5881" width="9.7109375" bestFit="1" customWidth="1"/>
    <col min="5882" max="5883" width="9.7109375" customWidth="1"/>
    <col min="5884" max="5884" width="14.140625" customWidth="1"/>
    <col min="5885" max="5885" width="15.42578125" bestFit="1" customWidth="1"/>
    <col min="5886" max="5886" width="15.140625" bestFit="1" customWidth="1"/>
    <col min="5887" max="5888" width="11.28515625" bestFit="1" customWidth="1"/>
    <col min="5889" max="5889" width="12" customWidth="1"/>
    <col min="5890" max="5890" width="13.140625" customWidth="1"/>
    <col min="5891" max="5896" width="7.7109375" customWidth="1"/>
    <col min="5897" max="5897" width="8.5703125" bestFit="1" customWidth="1"/>
    <col min="5898" max="5899" width="7.7109375" customWidth="1"/>
    <col min="5900" max="5900" width="8.5703125" bestFit="1" customWidth="1"/>
    <col min="5901" max="5901" width="7.7109375" customWidth="1"/>
    <col min="6134" max="6134" width="13.42578125" bestFit="1" customWidth="1"/>
    <col min="6135" max="6135" width="22.28515625" bestFit="1" customWidth="1"/>
    <col min="6136" max="6136" width="27.5703125" bestFit="1" customWidth="1"/>
    <col min="6137" max="6137" width="9.7109375" bestFit="1" customWidth="1"/>
    <col min="6138" max="6139" width="9.7109375" customWidth="1"/>
    <col min="6140" max="6140" width="14.140625" customWidth="1"/>
    <col min="6141" max="6141" width="15.42578125" bestFit="1" customWidth="1"/>
    <col min="6142" max="6142" width="15.140625" bestFit="1" customWidth="1"/>
    <col min="6143" max="6144" width="11.28515625" bestFit="1" customWidth="1"/>
    <col min="6145" max="6145" width="12" customWidth="1"/>
    <col min="6146" max="6146" width="13.140625" customWidth="1"/>
    <col min="6147" max="6152" width="7.7109375" customWidth="1"/>
    <col min="6153" max="6153" width="8.5703125" bestFit="1" customWidth="1"/>
    <col min="6154" max="6155" width="7.7109375" customWidth="1"/>
    <col min="6156" max="6156" width="8.5703125" bestFit="1" customWidth="1"/>
    <col min="6157" max="6157" width="7.7109375" customWidth="1"/>
    <col min="6390" max="6390" width="13.42578125" bestFit="1" customWidth="1"/>
    <col min="6391" max="6391" width="22.28515625" bestFit="1" customWidth="1"/>
    <col min="6392" max="6392" width="27.5703125" bestFit="1" customWidth="1"/>
    <col min="6393" max="6393" width="9.7109375" bestFit="1" customWidth="1"/>
    <col min="6394" max="6395" width="9.7109375" customWidth="1"/>
    <col min="6396" max="6396" width="14.140625" customWidth="1"/>
    <col min="6397" max="6397" width="15.42578125" bestFit="1" customWidth="1"/>
    <col min="6398" max="6398" width="15.140625" bestFit="1" customWidth="1"/>
    <col min="6399" max="6400" width="11.28515625" bestFit="1" customWidth="1"/>
    <col min="6401" max="6401" width="12" customWidth="1"/>
    <col min="6402" max="6402" width="13.140625" customWidth="1"/>
    <col min="6403" max="6408" width="7.7109375" customWidth="1"/>
    <col min="6409" max="6409" width="8.5703125" bestFit="1" customWidth="1"/>
    <col min="6410" max="6411" width="7.7109375" customWidth="1"/>
    <col min="6412" max="6412" width="8.5703125" bestFit="1" customWidth="1"/>
    <col min="6413" max="6413" width="7.7109375" customWidth="1"/>
    <col min="6646" max="6646" width="13.42578125" bestFit="1" customWidth="1"/>
    <col min="6647" max="6647" width="22.28515625" bestFit="1" customWidth="1"/>
    <col min="6648" max="6648" width="27.5703125" bestFit="1" customWidth="1"/>
    <col min="6649" max="6649" width="9.7109375" bestFit="1" customWidth="1"/>
    <col min="6650" max="6651" width="9.7109375" customWidth="1"/>
    <col min="6652" max="6652" width="14.140625" customWidth="1"/>
    <col min="6653" max="6653" width="15.42578125" bestFit="1" customWidth="1"/>
    <col min="6654" max="6654" width="15.140625" bestFit="1" customWidth="1"/>
    <col min="6655" max="6656" width="11.28515625" bestFit="1" customWidth="1"/>
    <col min="6657" max="6657" width="12" customWidth="1"/>
    <col min="6658" max="6658" width="13.140625" customWidth="1"/>
    <col min="6659" max="6664" width="7.7109375" customWidth="1"/>
    <col min="6665" max="6665" width="8.5703125" bestFit="1" customWidth="1"/>
    <col min="6666" max="6667" width="7.7109375" customWidth="1"/>
    <col min="6668" max="6668" width="8.5703125" bestFit="1" customWidth="1"/>
    <col min="6669" max="6669" width="7.7109375" customWidth="1"/>
    <col min="6902" max="6902" width="13.42578125" bestFit="1" customWidth="1"/>
    <col min="6903" max="6903" width="22.28515625" bestFit="1" customWidth="1"/>
    <col min="6904" max="6904" width="27.5703125" bestFit="1" customWidth="1"/>
    <col min="6905" max="6905" width="9.7109375" bestFit="1" customWidth="1"/>
    <col min="6906" max="6907" width="9.7109375" customWidth="1"/>
    <col min="6908" max="6908" width="14.140625" customWidth="1"/>
    <col min="6909" max="6909" width="15.42578125" bestFit="1" customWidth="1"/>
    <col min="6910" max="6910" width="15.140625" bestFit="1" customWidth="1"/>
    <col min="6911" max="6912" width="11.28515625" bestFit="1" customWidth="1"/>
    <col min="6913" max="6913" width="12" customWidth="1"/>
    <col min="6914" max="6914" width="13.140625" customWidth="1"/>
    <col min="6915" max="6920" width="7.7109375" customWidth="1"/>
    <col min="6921" max="6921" width="8.5703125" bestFit="1" customWidth="1"/>
    <col min="6922" max="6923" width="7.7109375" customWidth="1"/>
    <col min="6924" max="6924" width="8.5703125" bestFit="1" customWidth="1"/>
    <col min="6925" max="6925" width="7.7109375" customWidth="1"/>
    <col min="7158" max="7158" width="13.42578125" bestFit="1" customWidth="1"/>
    <col min="7159" max="7159" width="22.28515625" bestFit="1" customWidth="1"/>
    <col min="7160" max="7160" width="27.5703125" bestFit="1" customWidth="1"/>
    <col min="7161" max="7161" width="9.7109375" bestFit="1" customWidth="1"/>
    <col min="7162" max="7163" width="9.7109375" customWidth="1"/>
    <col min="7164" max="7164" width="14.140625" customWidth="1"/>
    <col min="7165" max="7165" width="15.42578125" bestFit="1" customWidth="1"/>
    <col min="7166" max="7166" width="15.140625" bestFit="1" customWidth="1"/>
    <col min="7167" max="7168" width="11.28515625" bestFit="1" customWidth="1"/>
    <col min="7169" max="7169" width="12" customWidth="1"/>
    <col min="7170" max="7170" width="13.140625" customWidth="1"/>
    <col min="7171" max="7176" width="7.7109375" customWidth="1"/>
    <col min="7177" max="7177" width="8.5703125" bestFit="1" customWidth="1"/>
    <col min="7178" max="7179" width="7.7109375" customWidth="1"/>
    <col min="7180" max="7180" width="8.5703125" bestFit="1" customWidth="1"/>
    <col min="7181" max="7181" width="7.7109375" customWidth="1"/>
    <col min="7414" max="7414" width="13.42578125" bestFit="1" customWidth="1"/>
    <col min="7415" max="7415" width="22.28515625" bestFit="1" customWidth="1"/>
    <col min="7416" max="7416" width="27.5703125" bestFit="1" customWidth="1"/>
    <col min="7417" max="7417" width="9.7109375" bestFit="1" customWidth="1"/>
    <col min="7418" max="7419" width="9.7109375" customWidth="1"/>
    <col min="7420" max="7420" width="14.140625" customWidth="1"/>
    <col min="7421" max="7421" width="15.42578125" bestFit="1" customWidth="1"/>
    <col min="7422" max="7422" width="15.140625" bestFit="1" customWidth="1"/>
    <col min="7423" max="7424" width="11.28515625" bestFit="1" customWidth="1"/>
    <col min="7425" max="7425" width="12" customWidth="1"/>
    <col min="7426" max="7426" width="13.140625" customWidth="1"/>
    <col min="7427" max="7432" width="7.7109375" customWidth="1"/>
    <col min="7433" max="7433" width="8.5703125" bestFit="1" customWidth="1"/>
    <col min="7434" max="7435" width="7.7109375" customWidth="1"/>
    <col min="7436" max="7436" width="8.5703125" bestFit="1" customWidth="1"/>
    <col min="7437" max="7437" width="7.7109375" customWidth="1"/>
    <col min="7670" max="7670" width="13.42578125" bestFit="1" customWidth="1"/>
    <col min="7671" max="7671" width="22.28515625" bestFit="1" customWidth="1"/>
    <col min="7672" max="7672" width="27.5703125" bestFit="1" customWidth="1"/>
    <col min="7673" max="7673" width="9.7109375" bestFit="1" customWidth="1"/>
    <col min="7674" max="7675" width="9.7109375" customWidth="1"/>
    <col min="7676" max="7676" width="14.140625" customWidth="1"/>
    <col min="7677" max="7677" width="15.42578125" bestFit="1" customWidth="1"/>
    <col min="7678" max="7678" width="15.140625" bestFit="1" customWidth="1"/>
    <col min="7679" max="7680" width="11.28515625" bestFit="1" customWidth="1"/>
    <col min="7681" max="7681" width="12" customWidth="1"/>
    <col min="7682" max="7682" width="13.140625" customWidth="1"/>
    <col min="7683" max="7688" width="7.7109375" customWidth="1"/>
    <col min="7689" max="7689" width="8.5703125" bestFit="1" customWidth="1"/>
    <col min="7690" max="7691" width="7.7109375" customWidth="1"/>
    <col min="7692" max="7692" width="8.5703125" bestFit="1" customWidth="1"/>
    <col min="7693" max="7693" width="7.7109375" customWidth="1"/>
    <col min="7926" max="7926" width="13.42578125" bestFit="1" customWidth="1"/>
    <col min="7927" max="7927" width="22.28515625" bestFit="1" customWidth="1"/>
    <col min="7928" max="7928" width="27.5703125" bestFit="1" customWidth="1"/>
    <col min="7929" max="7929" width="9.7109375" bestFit="1" customWidth="1"/>
    <col min="7930" max="7931" width="9.7109375" customWidth="1"/>
    <col min="7932" max="7932" width="14.140625" customWidth="1"/>
    <col min="7933" max="7933" width="15.42578125" bestFit="1" customWidth="1"/>
    <col min="7934" max="7934" width="15.140625" bestFit="1" customWidth="1"/>
    <col min="7935" max="7936" width="11.28515625" bestFit="1" customWidth="1"/>
    <col min="7937" max="7937" width="12" customWidth="1"/>
    <col min="7938" max="7938" width="13.140625" customWidth="1"/>
    <col min="7939" max="7944" width="7.7109375" customWidth="1"/>
    <col min="7945" max="7945" width="8.5703125" bestFit="1" customWidth="1"/>
    <col min="7946" max="7947" width="7.7109375" customWidth="1"/>
    <col min="7948" max="7948" width="8.5703125" bestFit="1" customWidth="1"/>
    <col min="7949" max="7949" width="7.7109375" customWidth="1"/>
    <col min="8182" max="8182" width="13.42578125" bestFit="1" customWidth="1"/>
    <col min="8183" max="8183" width="22.28515625" bestFit="1" customWidth="1"/>
    <col min="8184" max="8184" width="27.5703125" bestFit="1" customWidth="1"/>
    <col min="8185" max="8185" width="9.7109375" bestFit="1" customWidth="1"/>
    <col min="8186" max="8187" width="9.7109375" customWidth="1"/>
    <col min="8188" max="8188" width="14.140625" customWidth="1"/>
    <col min="8189" max="8189" width="15.42578125" bestFit="1" customWidth="1"/>
    <col min="8190" max="8190" width="15.140625" bestFit="1" customWidth="1"/>
    <col min="8191" max="8192" width="11.28515625" bestFit="1" customWidth="1"/>
    <col min="8193" max="8193" width="12" customWidth="1"/>
    <col min="8194" max="8194" width="13.140625" customWidth="1"/>
    <col min="8195" max="8200" width="7.7109375" customWidth="1"/>
    <col min="8201" max="8201" width="8.5703125" bestFit="1" customWidth="1"/>
    <col min="8202" max="8203" width="7.7109375" customWidth="1"/>
    <col min="8204" max="8204" width="8.5703125" bestFit="1" customWidth="1"/>
    <col min="8205" max="8205" width="7.7109375" customWidth="1"/>
    <col min="8438" max="8438" width="13.42578125" bestFit="1" customWidth="1"/>
    <col min="8439" max="8439" width="22.28515625" bestFit="1" customWidth="1"/>
    <col min="8440" max="8440" width="27.5703125" bestFit="1" customWidth="1"/>
    <col min="8441" max="8441" width="9.7109375" bestFit="1" customWidth="1"/>
    <col min="8442" max="8443" width="9.7109375" customWidth="1"/>
    <col min="8444" max="8444" width="14.140625" customWidth="1"/>
    <col min="8445" max="8445" width="15.42578125" bestFit="1" customWidth="1"/>
    <col min="8446" max="8446" width="15.140625" bestFit="1" customWidth="1"/>
    <col min="8447" max="8448" width="11.28515625" bestFit="1" customWidth="1"/>
    <col min="8449" max="8449" width="12" customWidth="1"/>
    <col min="8450" max="8450" width="13.140625" customWidth="1"/>
    <col min="8451" max="8456" width="7.7109375" customWidth="1"/>
    <col min="8457" max="8457" width="8.5703125" bestFit="1" customWidth="1"/>
    <col min="8458" max="8459" width="7.7109375" customWidth="1"/>
    <col min="8460" max="8460" width="8.5703125" bestFit="1" customWidth="1"/>
    <col min="8461" max="8461" width="7.7109375" customWidth="1"/>
    <col min="8694" max="8694" width="13.42578125" bestFit="1" customWidth="1"/>
    <col min="8695" max="8695" width="22.28515625" bestFit="1" customWidth="1"/>
    <col min="8696" max="8696" width="27.5703125" bestFit="1" customWidth="1"/>
    <col min="8697" max="8697" width="9.7109375" bestFit="1" customWidth="1"/>
    <col min="8698" max="8699" width="9.7109375" customWidth="1"/>
    <col min="8700" max="8700" width="14.140625" customWidth="1"/>
    <col min="8701" max="8701" width="15.42578125" bestFit="1" customWidth="1"/>
    <col min="8702" max="8702" width="15.140625" bestFit="1" customWidth="1"/>
    <col min="8703" max="8704" width="11.28515625" bestFit="1" customWidth="1"/>
    <col min="8705" max="8705" width="12" customWidth="1"/>
    <col min="8706" max="8706" width="13.140625" customWidth="1"/>
    <col min="8707" max="8712" width="7.7109375" customWidth="1"/>
    <col min="8713" max="8713" width="8.5703125" bestFit="1" customWidth="1"/>
    <col min="8714" max="8715" width="7.7109375" customWidth="1"/>
    <col min="8716" max="8716" width="8.5703125" bestFit="1" customWidth="1"/>
    <col min="8717" max="8717" width="7.7109375" customWidth="1"/>
    <col min="8950" max="8950" width="13.42578125" bestFit="1" customWidth="1"/>
    <col min="8951" max="8951" width="22.28515625" bestFit="1" customWidth="1"/>
    <col min="8952" max="8952" width="27.5703125" bestFit="1" customWidth="1"/>
    <col min="8953" max="8953" width="9.7109375" bestFit="1" customWidth="1"/>
    <col min="8954" max="8955" width="9.7109375" customWidth="1"/>
    <col min="8956" max="8956" width="14.140625" customWidth="1"/>
    <col min="8957" max="8957" width="15.42578125" bestFit="1" customWidth="1"/>
    <col min="8958" max="8958" width="15.140625" bestFit="1" customWidth="1"/>
    <col min="8959" max="8960" width="11.28515625" bestFit="1" customWidth="1"/>
    <col min="8961" max="8961" width="12" customWidth="1"/>
    <col min="8962" max="8962" width="13.140625" customWidth="1"/>
    <col min="8963" max="8968" width="7.7109375" customWidth="1"/>
    <col min="8969" max="8969" width="8.5703125" bestFit="1" customWidth="1"/>
    <col min="8970" max="8971" width="7.7109375" customWidth="1"/>
    <col min="8972" max="8972" width="8.5703125" bestFit="1" customWidth="1"/>
    <col min="8973" max="8973" width="7.7109375" customWidth="1"/>
    <col min="9206" max="9206" width="13.42578125" bestFit="1" customWidth="1"/>
    <col min="9207" max="9207" width="22.28515625" bestFit="1" customWidth="1"/>
    <col min="9208" max="9208" width="27.5703125" bestFit="1" customWidth="1"/>
    <col min="9209" max="9209" width="9.7109375" bestFit="1" customWidth="1"/>
    <col min="9210" max="9211" width="9.7109375" customWidth="1"/>
    <col min="9212" max="9212" width="14.140625" customWidth="1"/>
    <col min="9213" max="9213" width="15.42578125" bestFit="1" customWidth="1"/>
    <col min="9214" max="9214" width="15.140625" bestFit="1" customWidth="1"/>
    <col min="9215" max="9216" width="11.28515625" bestFit="1" customWidth="1"/>
    <col min="9217" max="9217" width="12" customWidth="1"/>
    <col min="9218" max="9218" width="13.140625" customWidth="1"/>
    <col min="9219" max="9224" width="7.7109375" customWidth="1"/>
    <col min="9225" max="9225" width="8.5703125" bestFit="1" customWidth="1"/>
    <col min="9226" max="9227" width="7.7109375" customWidth="1"/>
    <col min="9228" max="9228" width="8.5703125" bestFit="1" customWidth="1"/>
    <col min="9229" max="9229" width="7.7109375" customWidth="1"/>
    <col min="9462" max="9462" width="13.42578125" bestFit="1" customWidth="1"/>
    <col min="9463" max="9463" width="22.28515625" bestFit="1" customWidth="1"/>
    <col min="9464" max="9464" width="27.5703125" bestFit="1" customWidth="1"/>
    <col min="9465" max="9465" width="9.7109375" bestFit="1" customWidth="1"/>
    <col min="9466" max="9467" width="9.7109375" customWidth="1"/>
    <col min="9468" max="9468" width="14.140625" customWidth="1"/>
    <col min="9469" max="9469" width="15.42578125" bestFit="1" customWidth="1"/>
    <col min="9470" max="9470" width="15.140625" bestFit="1" customWidth="1"/>
    <col min="9471" max="9472" width="11.28515625" bestFit="1" customWidth="1"/>
    <col min="9473" max="9473" width="12" customWidth="1"/>
    <col min="9474" max="9474" width="13.140625" customWidth="1"/>
    <col min="9475" max="9480" width="7.7109375" customWidth="1"/>
    <col min="9481" max="9481" width="8.5703125" bestFit="1" customWidth="1"/>
    <col min="9482" max="9483" width="7.7109375" customWidth="1"/>
    <col min="9484" max="9484" width="8.5703125" bestFit="1" customWidth="1"/>
    <col min="9485" max="9485" width="7.7109375" customWidth="1"/>
    <col min="9718" max="9718" width="13.42578125" bestFit="1" customWidth="1"/>
    <col min="9719" max="9719" width="22.28515625" bestFit="1" customWidth="1"/>
    <col min="9720" max="9720" width="27.5703125" bestFit="1" customWidth="1"/>
    <col min="9721" max="9721" width="9.7109375" bestFit="1" customWidth="1"/>
    <col min="9722" max="9723" width="9.7109375" customWidth="1"/>
    <col min="9724" max="9724" width="14.140625" customWidth="1"/>
    <col min="9725" max="9725" width="15.42578125" bestFit="1" customWidth="1"/>
    <col min="9726" max="9726" width="15.140625" bestFit="1" customWidth="1"/>
    <col min="9727" max="9728" width="11.28515625" bestFit="1" customWidth="1"/>
    <col min="9729" max="9729" width="12" customWidth="1"/>
    <col min="9730" max="9730" width="13.140625" customWidth="1"/>
    <col min="9731" max="9736" width="7.7109375" customWidth="1"/>
    <col min="9737" max="9737" width="8.5703125" bestFit="1" customWidth="1"/>
    <col min="9738" max="9739" width="7.7109375" customWidth="1"/>
    <col min="9740" max="9740" width="8.5703125" bestFit="1" customWidth="1"/>
    <col min="9741" max="9741" width="7.7109375" customWidth="1"/>
    <col min="9974" max="9974" width="13.42578125" bestFit="1" customWidth="1"/>
    <col min="9975" max="9975" width="22.28515625" bestFit="1" customWidth="1"/>
    <col min="9976" max="9976" width="27.5703125" bestFit="1" customWidth="1"/>
    <col min="9977" max="9977" width="9.7109375" bestFit="1" customWidth="1"/>
    <col min="9978" max="9979" width="9.7109375" customWidth="1"/>
    <col min="9980" max="9980" width="14.140625" customWidth="1"/>
    <col min="9981" max="9981" width="15.42578125" bestFit="1" customWidth="1"/>
    <col min="9982" max="9982" width="15.140625" bestFit="1" customWidth="1"/>
    <col min="9983" max="9984" width="11.28515625" bestFit="1" customWidth="1"/>
    <col min="9985" max="9985" width="12" customWidth="1"/>
    <col min="9986" max="9986" width="13.140625" customWidth="1"/>
    <col min="9987" max="9992" width="7.7109375" customWidth="1"/>
    <col min="9993" max="9993" width="8.5703125" bestFit="1" customWidth="1"/>
    <col min="9994" max="9995" width="7.7109375" customWidth="1"/>
    <col min="9996" max="9996" width="8.5703125" bestFit="1" customWidth="1"/>
    <col min="9997" max="9997" width="7.7109375" customWidth="1"/>
    <col min="10230" max="10230" width="13.42578125" bestFit="1" customWidth="1"/>
    <col min="10231" max="10231" width="22.28515625" bestFit="1" customWidth="1"/>
    <col min="10232" max="10232" width="27.5703125" bestFit="1" customWidth="1"/>
    <col min="10233" max="10233" width="9.7109375" bestFit="1" customWidth="1"/>
    <col min="10234" max="10235" width="9.7109375" customWidth="1"/>
    <col min="10236" max="10236" width="14.140625" customWidth="1"/>
    <col min="10237" max="10237" width="15.42578125" bestFit="1" customWidth="1"/>
    <col min="10238" max="10238" width="15.140625" bestFit="1" customWidth="1"/>
    <col min="10239" max="10240" width="11.28515625" bestFit="1" customWidth="1"/>
    <col min="10241" max="10241" width="12" customWidth="1"/>
    <col min="10242" max="10242" width="13.140625" customWidth="1"/>
    <col min="10243" max="10248" width="7.7109375" customWidth="1"/>
    <col min="10249" max="10249" width="8.5703125" bestFit="1" customWidth="1"/>
    <col min="10250" max="10251" width="7.7109375" customWidth="1"/>
    <col min="10252" max="10252" width="8.5703125" bestFit="1" customWidth="1"/>
    <col min="10253" max="10253" width="7.7109375" customWidth="1"/>
    <col min="10486" max="10486" width="13.42578125" bestFit="1" customWidth="1"/>
    <col min="10487" max="10487" width="22.28515625" bestFit="1" customWidth="1"/>
    <col min="10488" max="10488" width="27.5703125" bestFit="1" customWidth="1"/>
    <col min="10489" max="10489" width="9.7109375" bestFit="1" customWidth="1"/>
    <col min="10490" max="10491" width="9.7109375" customWidth="1"/>
    <col min="10492" max="10492" width="14.140625" customWidth="1"/>
    <col min="10493" max="10493" width="15.42578125" bestFit="1" customWidth="1"/>
    <col min="10494" max="10494" width="15.140625" bestFit="1" customWidth="1"/>
    <col min="10495" max="10496" width="11.28515625" bestFit="1" customWidth="1"/>
    <col min="10497" max="10497" width="12" customWidth="1"/>
    <col min="10498" max="10498" width="13.140625" customWidth="1"/>
    <col min="10499" max="10504" width="7.7109375" customWidth="1"/>
    <col min="10505" max="10505" width="8.5703125" bestFit="1" customWidth="1"/>
    <col min="10506" max="10507" width="7.7109375" customWidth="1"/>
    <col min="10508" max="10508" width="8.5703125" bestFit="1" customWidth="1"/>
    <col min="10509" max="10509" width="7.7109375" customWidth="1"/>
    <col min="10742" max="10742" width="13.42578125" bestFit="1" customWidth="1"/>
    <col min="10743" max="10743" width="22.28515625" bestFit="1" customWidth="1"/>
    <col min="10744" max="10744" width="27.5703125" bestFit="1" customWidth="1"/>
    <col min="10745" max="10745" width="9.7109375" bestFit="1" customWidth="1"/>
    <col min="10746" max="10747" width="9.7109375" customWidth="1"/>
    <col min="10748" max="10748" width="14.140625" customWidth="1"/>
    <col min="10749" max="10749" width="15.42578125" bestFit="1" customWidth="1"/>
    <col min="10750" max="10750" width="15.140625" bestFit="1" customWidth="1"/>
    <col min="10751" max="10752" width="11.28515625" bestFit="1" customWidth="1"/>
    <col min="10753" max="10753" width="12" customWidth="1"/>
    <col min="10754" max="10754" width="13.140625" customWidth="1"/>
    <col min="10755" max="10760" width="7.7109375" customWidth="1"/>
    <col min="10761" max="10761" width="8.5703125" bestFit="1" customWidth="1"/>
    <col min="10762" max="10763" width="7.7109375" customWidth="1"/>
    <col min="10764" max="10764" width="8.5703125" bestFit="1" customWidth="1"/>
    <col min="10765" max="10765" width="7.7109375" customWidth="1"/>
    <col min="10998" max="10998" width="13.42578125" bestFit="1" customWidth="1"/>
    <col min="10999" max="10999" width="22.28515625" bestFit="1" customWidth="1"/>
    <col min="11000" max="11000" width="27.5703125" bestFit="1" customWidth="1"/>
    <col min="11001" max="11001" width="9.7109375" bestFit="1" customWidth="1"/>
    <col min="11002" max="11003" width="9.7109375" customWidth="1"/>
    <col min="11004" max="11004" width="14.140625" customWidth="1"/>
    <col min="11005" max="11005" width="15.42578125" bestFit="1" customWidth="1"/>
    <col min="11006" max="11006" width="15.140625" bestFit="1" customWidth="1"/>
    <col min="11007" max="11008" width="11.28515625" bestFit="1" customWidth="1"/>
    <col min="11009" max="11009" width="12" customWidth="1"/>
    <col min="11010" max="11010" width="13.140625" customWidth="1"/>
    <col min="11011" max="11016" width="7.7109375" customWidth="1"/>
    <col min="11017" max="11017" width="8.5703125" bestFit="1" customWidth="1"/>
    <col min="11018" max="11019" width="7.7109375" customWidth="1"/>
    <col min="11020" max="11020" width="8.5703125" bestFit="1" customWidth="1"/>
    <col min="11021" max="11021" width="7.7109375" customWidth="1"/>
    <col min="11254" max="11254" width="13.42578125" bestFit="1" customWidth="1"/>
    <col min="11255" max="11255" width="22.28515625" bestFit="1" customWidth="1"/>
    <col min="11256" max="11256" width="27.5703125" bestFit="1" customWidth="1"/>
    <col min="11257" max="11257" width="9.7109375" bestFit="1" customWidth="1"/>
    <col min="11258" max="11259" width="9.7109375" customWidth="1"/>
    <col min="11260" max="11260" width="14.140625" customWidth="1"/>
    <col min="11261" max="11261" width="15.42578125" bestFit="1" customWidth="1"/>
    <col min="11262" max="11262" width="15.140625" bestFit="1" customWidth="1"/>
    <col min="11263" max="11264" width="11.28515625" bestFit="1" customWidth="1"/>
    <col min="11265" max="11265" width="12" customWidth="1"/>
    <col min="11266" max="11266" width="13.140625" customWidth="1"/>
    <col min="11267" max="11272" width="7.7109375" customWidth="1"/>
    <col min="11273" max="11273" width="8.5703125" bestFit="1" customWidth="1"/>
    <col min="11274" max="11275" width="7.7109375" customWidth="1"/>
    <col min="11276" max="11276" width="8.5703125" bestFit="1" customWidth="1"/>
    <col min="11277" max="11277" width="7.7109375" customWidth="1"/>
    <col min="11510" max="11510" width="13.42578125" bestFit="1" customWidth="1"/>
    <col min="11511" max="11511" width="22.28515625" bestFit="1" customWidth="1"/>
    <col min="11512" max="11512" width="27.5703125" bestFit="1" customWidth="1"/>
    <col min="11513" max="11513" width="9.7109375" bestFit="1" customWidth="1"/>
    <col min="11514" max="11515" width="9.7109375" customWidth="1"/>
    <col min="11516" max="11516" width="14.140625" customWidth="1"/>
    <col min="11517" max="11517" width="15.42578125" bestFit="1" customWidth="1"/>
    <col min="11518" max="11518" width="15.140625" bestFit="1" customWidth="1"/>
    <col min="11519" max="11520" width="11.28515625" bestFit="1" customWidth="1"/>
    <col min="11521" max="11521" width="12" customWidth="1"/>
    <col min="11522" max="11522" width="13.140625" customWidth="1"/>
    <col min="11523" max="11528" width="7.7109375" customWidth="1"/>
    <col min="11529" max="11529" width="8.5703125" bestFit="1" customWidth="1"/>
    <col min="11530" max="11531" width="7.7109375" customWidth="1"/>
    <col min="11532" max="11532" width="8.5703125" bestFit="1" customWidth="1"/>
    <col min="11533" max="11533" width="7.7109375" customWidth="1"/>
    <col min="11766" max="11766" width="13.42578125" bestFit="1" customWidth="1"/>
    <col min="11767" max="11767" width="22.28515625" bestFit="1" customWidth="1"/>
    <col min="11768" max="11768" width="27.5703125" bestFit="1" customWidth="1"/>
    <col min="11769" max="11769" width="9.7109375" bestFit="1" customWidth="1"/>
    <col min="11770" max="11771" width="9.7109375" customWidth="1"/>
    <col min="11772" max="11772" width="14.140625" customWidth="1"/>
    <col min="11773" max="11773" width="15.42578125" bestFit="1" customWidth="1"/>
    <col min="11774" max="11774" width="15.140625" bestFit="1" customWidth="1"/>
    <col min="11775" max="11776" width="11.28515625" bestFit="1" customWidth="1"/>
    <col min="11777" max="11777" width="12" customWidth="1"/>
    <col min="11778" max="11778" width="13.140625" customWidth="1"/>
    <col min="11779" max="11784" width="7.7109375" customWidth="1"/>
    <col min="11785" max="11785" width="8.5703125" bestFit="1" customWidth="1"/>
    <col min="11786" max="11787" width="7.7109375" customWidth="1"/>
    <col min="11788" max="11788" width="8.5703125" bestFit="1" customWidth="1"/>
    <col min="11789" max="11789" width="7.7109375" customWidth="1"/>
    <col min="12022" max="12022" width="13.42578125" bestFit="1" customWidth="1"/>
    <col min="12023" max="12023" width="22.28515625" bestFit="1" customWidth="1"/>
    <col min="12024" max="12024" width="27.5703125" bestFit="1" customWidth="1"/>
    <col min="12025" max="12025" width="9.7109375" bestFit="1" customWidth="1"/>
    <col min="12026" max="12027" width="9.7109375" customWidth="1"/>
    <col min="12028" max="12028" width="14.140625" customWidth="1"/>
    <col min="12029" max="12029" width="15.42578125" bestFit="1" customWidth="1"/>
    <col min="12030" max="12030" width="15.140625" bestFit="1" customWidth="1"/>
    <col min="12031" max="12032" width="11.28515625" bestFit="1" customWidth="1"/>
    <col min="12033" max="12033" width="12" customWidth="1"/>
    <col min="12034" max="12034" width="13.140625" customWidth="1"/>
    <col min="12035" max="12040" width="7.7109375" customWidth="1"/>
    <col min="12041" max="12041" width="8.5703125" bestFit="1" customWidth="1"/>
    <col min="12042" max="12043" width="7.7109375" customWidth="1"/>
    <col min="12044" max="12044" width="8.5703125" bestFit="1" customWidth="1"/>
    <col min="12045" max="12045" width="7.7109375" customWidth="1"/>
    <col min="12278" max="12278" width="13.42578125" bestFit="1" customWidth="1"/>
    <col min="12279" max="12279" width="22.28515625" bestFit="1" customWidth="1"/>
    <col min="12280" max="12280" width="27.5703125" bestFit="1" customWidth="1"/>
    <col min="12281" max="12281" width="9.7109375" bestFit="1" customWidth="1"/>
    <col min="12282" max="12283" width="9.7109375" customWidth="1"/>
    <col min="12284" max="12284" width="14.140625" customWidth="1"/>
    <col min="12285" max="12285" width="15.42578125" bestFit="1" customWidth="1"/>
    <col min="12286" max="12286" width="15.140625" bestFit="1" customWidth="1"/>
    <col min="12287" max="12288" width="11.28515625" bestFit="1" customWidth="1"/>
    <col min="12289" max="12289" width="12" customWidth="1"/>
    <col min="12290" max="12290" width="13.140625" customWidth="1"/>
    <col min="12291" max="12296" width="7.7109375" customWidth="1"/>
    <col min="12297" max="12297" width="8.5703125" bestFit="1" customWidth="1"/>
    <col min="12298" max="12299" width="7.7109375" customWidth="1"/>
    <col min="12300" max="12300" width="8.5703125" bestFit="1" customWidth="1"/>
    <col min="12301" max="12301" width="7.7109375" customWidth="1"/>
    <col min="12534" max="12534" width="13.42578125" bestFit="1" customWidth="1"/>
    <col min="12535" max="12535" width="22.28515625" bestFit="1" customWidth="1"/>
    <col min="12536" max="12536" width="27.5703125" bestFit="1" customWidth="1"/>
    <col min="12537" max="12537" width="9.7109375" bestFit="1" customWidth="1"/>
    <col min="12538" max="12539" width="9.7109375" customWidth="1"/>
    <col min="12540" max="12540" width="14.140625" customWidth="1"/>
    <col min="12541" max="12541" width="15.42578125" bestFit="1" customWidth="1"/>
    <col min="12542" max="12542" width="15.140625" bestFit="1" customWidth="1"/>
    <col min="12543" max="12544" width="11.28515625" bestFit="1" customWidth="1"/>
    <col min="12545" max="12545" width="12" customWidth="1"/>
    <col min="12546" max="12546" width="13.140625" customWidth="1"/>
    <col min="12547" max="12552" width="7.7109375" customWidth="1"/>
    <col min="12553" max="12553" width="8.5703125" bestFit="1" customWidth="1"/>
    <col min="12554" max="12555" width="7.7109375" customWidth="1"/>
    <col min="12556" max="12556" width="8.5703125" bestFit="1" customWidth="1"/>
    <col min="12557" max="12557" width="7.7109375" customWidth="1"/>
    <col min="12790" max="12790" width="13.42578125" bestFit="1" customWidth="1"/>
    <col min="12791" max="12791" width="22.28515625" bestFit="1" customWidth="1"/>
    <col min="12792" max="12792" width="27.5703125" bestFit="1" customWidth="1"/>
    <col min="12793" max="12793" width="9.7109375" bestFit="1" customWidth="1"/>
    <col min="12794" max="12795" width="9.7109375" customWidth="1"/>
    <col min="12796" max="12796" width="14.140625" customWidth="1"/>
    <col min="12797" max="12797" width="15.42578125" bestFit="1" customWidth="1"/>
    <col min="12798" max="12798" width="15.140625" bestFit="1" customWidth="1"/>
    <col min="12799" max="12800" width="11.28515625" bestFit="1" customWidth="1"/>
    <col min="12801" max="12801" width="12" customWidth="1"/>
    <col min="12802" max="12802" width="13.140625" customWidth="1"/>
    <col min="12803" max="12808" width="7.7109375" customWidth="1"/>
    <col min="12809" max="12809" width="8.5703125" bestFit="1" customWidth="1"/>
    <col min="12810" max="12811" width="7.7109375" customWidth="1"/>
    <col min="12812" max="12812" width="8.5703125" bestFit="1" customWidth="1"/>
    <col min="12813" max="12813" width="7.7109375" customWidth="1"/>
    <col min="13046" max="13046" width="13.42578125" bestFit="1" customWidth="1"/>
    <col min="13047" max="13047" width="22.28515625" bestFit="1" customWidth="1"/>
    <col min="13048" max="13048" width="27.5703125" bestFit="1" customWidth="1"/>
    <col min="13049" max="13049" width="9.7109375" bestFit="1" customWidth="1"/>
    <col min="13050" max="13051" width="9.7109375" customWidth="1"/>
    <col min="13052" max="13052" width="14.140625" customWidth="1"/>
    <col min="13053" max="13053" width="15.42578125" bestFit="1" customWidth="1"/>
    <col min="13054" max="13054" width="15.140625" bestFit="1" customWidth="1"/>
    <col min="13055" max="13056" width="11.28515625" bestFit="1" customWidth="1"/>
    <col min="13057" max="13057" width="12" customWidth="1"/>
    <col min="13058" max="13058" width="13.140625" customWidth="1"/>
    <col min="13059" max="13064" width="7.7109375" customWidth="1"/>
    <col min="13065" max="13065" width="8.5703125" bestFit="1" customWidth="1"/>
    <col min="13066" max="13067" width="7.7109375" customWidth="1"/>
    <col min="13068" max="13068" width="8.5703125" bestFit="1" customWidth="1"/>
    <col min="13069" max="13069" width="7.7109375" customWidth="1"/>
    <col min="13302" max="13302" width="13.42578125" bestFit="1" customWidth="1"/>
    <col min="13303" max="13303" width="22.28515625" bestFit="1" customWidth="1"/>
    <col min="13304" max="13304" width="27.5703125" bestFit="1" customWidth="1"/>
    <col min="13305" max="13305" width="9.7109375" bestFit="1" customWidth="1"/>
    <col min="13306" max="13307" width="9.7109375" customWidth="1"/>
    <col min="13308" max="13308" width="14.140625" customWidth="1"/>
    <col min="13309" max="13309" width="15.42578125" bestFit="1" customWidth="1"/>
    <col min="13310" max="13310" width="15.140625" bestFit="1" customWidth="1"/>
    <col min="13311" max="13312" width="11.28515625" bestFit="1" customWidth="1"/>
    <col min="13313" max="13313" width="12" customWidth="1"/>
    <col min="13314" max="13314" width="13.140625" customWidth="1"/>
    <col min="13315" max="13320" width="7.7109375" customWidth="1"/>
    <col min="13321" max="13321" width="8.5703125" bestFit="1" customWidth="1"/>
    <col min="13322" max="13323" width="7.7109375" customWidth="1"/>
    <col min="13324" max="13324" width="8.5703125" bestFit="1" customWidth="1"/>
    <col min="13325" max="13325" width="7.7109375" customWidth="1"/>
    <col min="13558" max="13558" width="13.42578125" bestFit="1" customWidth="1"/>
    <col min="13559" max="13559" width="22.28515625" bestFit="1" customWidth="1"/>
    <col min="13560" max="13560" width="27.5703125" bestFit="1" customWidth="1"/>
    <col min="13561" max="13561" width="9.7109375" bestFit="1" customWidth="1"/>
    <col min="13562" max="13563" width="9.7109375" customWidth="1"/>
    <col min="13564" max="13564" width="14.140625" customWidth="1"/>
    <col min="13565" max="13565" width="15.42578125" bestFit="1" customWidth="1"/>
    <col min="13566" max="13566" width="15.140625" bestFit="1" customWidth="1"/>
    <col min="13567" max="13568" width="11.28515625" bestFit="1" customWidth="1"/>
    <col min="13569" max="13569" width="12" customWidth="1"/>
    <col min="13570" max="13570" width="13.140625" customWidth="1"/>
    <col min="13571" max="13576" width="7.7109375" customWidth="1"/>
    <col min="13577" max="13577" width="8.5703125" bestFit="1" customWidth="1"/>
    <col min="13578" max="13579" width="7.7109375" customWidth="1"/>
    <col min="13580" max="13580" width="8.5703125" bestFit="1" customWidth="1"/>
    <col min="13581" max="13581" width="7.7109375" customWidth="1"/>
    <col min="13814" max="13814" width="13.42578125" bestFit="1" customWidth="1"/>
    <col min="13815" max="13815" width="22.28515625" bestFit="1" customWidth="1"/>
    <col min="13816" max="13816" width="27.5703125" bestFit="1" customWidth="1"/>
    <col min="13817" max="13817" width="9.7109375" bestFit="1" customWidth="1"/>
    <col min="13818" max="13819" width="9.7109375" customWidth="1"/>
    <col min="13820" max="13820" width="14.140625" customWidth="1"/>
    <col min="13821" max="13821" width="15.42578125" bestFit="1" customWidth="1"/>
    <col min="13822" max="13822" width="15.140625" bestFit="1" customWidth="1"/>
    <col min="13823" max="13824" width="11.28515625" bestFit="1" customWidth="1"/>
    <col min="13825" max="13825" width="12" customWidth="1"/>
    <col min="13826" max="13826" width="13.140625" customWidth="1"/>
    <col min="13827" max="13832" width="7.7109375" customWidth="1"/>
    <col min="13833" max="13833" width="8.5703125" bestFit="1" customWidth="1"/>
    <col min="13834" max="13835" width="7.7109375" customWidth="1"/>
    <col min="13836" max="13836" width="8.5703125" bestFit="1" customWidth="1"/>
    <col min="13837" max="13837" width="7.7109375" customWidth="1"/>
    <col min="14070" max="14070" width="13.42578125" bestFit="1" customWidth="1"/>
    <col min="14071" max="14071" width="22.28515625" bestFit="1" customWidth="1"/>
    <col min="14072" max="14072" width="27.5703125" bestFit="1" customWidth="1"/>
    <col min="14073" max="14073" width="9.7109375" bestFit="1" customWidth="1"/>
    <col min="14074" max="14075" width="9.7109375" customWidth="1"/>
    <col min="14076" max="14076" width="14.140625" customWidth="1"/>
    <col min="14077" max="14077" width="15.42578125" bestFit="1" customWidth="1"/>
    <col min="14078" max="14078" width="15.140625" bestFit="1" customWidth="1"/>
    <col min="14079" max="14080" width="11.28515625" bestFit="1" customWidth="1"/>
    <col min="14081" max="14081" width="12" customWidth="1"/>
    <col min="14082" max="14082" width="13.140625" customWidth="1"/>
    <col min="14083" max="14088" width="7.7109375" customWidth="1"/>
    <col min="14089" max="14089" width="8.5703125" bestFit="1" customWidth="1"/>
    <col min="14090" max="14091" width="7.7109375" customWidth="1"/>
    <col min="14092" max="14092" width="8.5703125" bestFit="1" customWidth="1"/>
    <col min="14093" max="14093" width="7.7109375" customWidth="1"/>
    <col min="14326" max="14326" width="13.42578125" bestFit="1" customWidth="1"/>
    <col min="14327" max="14327" width="22.28515625" bestFit="1" customWidth="1"/>
    <col min="14328" max="14328" width="27.5703125" bestFit="1" customWidth="1"/>
    <col min="14329" max="14329" width="9.7109375" bestFit="1" customWidth="1"/>
    <col min="14330" max="14331" width="9.7109375" customWidth="1"/>
    <col min="14332" max="14332" width="14.140625" customWidth="1"/>
    <col min="14333" max="14333" width="15.42578125" bestFit="1" customWidth="1"/>
    <col min="14334" max="14334" width="15.140625" bestFit="1" customWidth="1"/>
    <col min="14335" max="14336" width="11.28515625" bestFit="1" customWidth="1"/>
    <col min="14337" max="14337" width="12" customWidth="1"/>
    <col min="14338" max="14338" width="13.140625" customWidth="1"/>
    <col min="14339" max="14344" width="7.7109375" customWidth="1"/>
    <col min="14345" max="14345" width="8.5703125" bestFit="1" customWidth="1"/>
    <col min="14346" max="14347" width="7.7109375" customWidth="1"/>
    <col min="14348" max="14348" width="8.5703125" bestFit="1" customWidth="1"/>
    <col min="14349" max="14349" width="7.7109375" customWidth="1"/>
    <col min="14582" max="14582" width="13.42578125" bestFit="1" customWidth="1"/>
    <col min="14583" max="14583" width="22.28515625" bestFit="1" customWidth="1"/>
    <col min="14584" max="14584" width="27.5703125" bestFit="1" customWidth="1"/>
    <col min="14585" max="14585" width="9.7109375" bestFit="1" customWidth="1"/>
    <col min="14586" max="14587" width="9.7109375" customWidth="1"/>
    <col min="14588" max="14588" width="14.140625" customWidth="1"/>
    <col min="14589" max="14589" width="15.42578125" bestFit="1" customWidth="1"/>
    <col min="14590" max="14590" width="15.140625" bestFit="1" customWidth="1"/>
    <col min="14591" max="14592" width="11.28515625" bestFit="1" customWidth="1"/>
    <col min="14593" max="14593" width="12" customWidth="1"/>
    <col min="14594" max="14594" width="13.140625" customWidth="1"/>
    <col min="14595" max="14600" width="7.7109375" customWidth="1"/>
    <col min="14601" max="14601" width="8.5703125" bestFit="1" customWidth="1"/>
    <col min="14602" max="14603" width="7.7109375" customWidth="1"/>
    <col min="14604" max="14604" width="8.5703125" bestFit="1" customWidth="1"/>
    <col min="14605" max="14605" width="7.7109375" customWidth="1"/>
    <col min="14838" max="14838" width="13.42578125" bestFit="1" customWidth="1"/>
    <col min="14839" max="14839" width="22.28515625" bestFit="1" customWidth="1"/>
    <col min="14840" max="14840" width="27.5703125" bestFit="1" customWidth="1"/>
    <col min="14841" max="14841" width="9.7109375" bestFit="1" customWidth="1"/>
    <col min="14842" max="14843" width="9.7109375" customWidth="1"/>
    <col min="14844" max="14844" width="14.140625" customWidth="1"/>
    <col min="14845" max="14845" width="15.42578125" bestFit="1" customWidth="1"/>
    <col min="14846" max="14846" width="15.140625" bestFit="1" customWidth="1"/>
    <col min="14847" max="14848" width="11.28515625" bestFit="1" customWidth="1"/>
    <col min="14849" max="14849" width="12" customWidth="1"/>
    <col min="14850" max="14850" width="13.140625" customWidth="1"/>
    <col min="14851" max="14856" width="7.7109375" customWidth="1"/>
    <col min="14857" max="14857" width="8.5703125" bestFit="1" customWidth="1"/>
    <col min="14858" max="14859" width="7.7109375" customWidth="1"/>
    <col min="14860" max="14860" width="8.5703125" bestFit="1" customWidth="1"/>
    <col min="14861" max="14861" width="7.7109375" customWidth="1"/>
    <col min="15094" max="15094" width="13.42578125" bestFit="1" customWidth="1"/>
    <col min="15095" max="15095" width="22.28515625" bestFit="1" customWidth="1"/>
    <col min="15096" max="15096" width="27.5703125" bestFit="1" customWidth="1"/>
    <col min="15097" max="15097" width="9.7109375" bestFit="1" customWidth="1"/>
    <col min="15098" max="15099" width="9.7109375" customWidth="1"/>
    <col min="15100" max="15100" width="14.140625" customWidth="1"/>
    <col min="15101" max="15101" width="15.42578125" bestFit="1" customWidth="1"/>
    <col min="15102" max="15102" width="15.140625" bestFit="1" customWidth="1"/>
    <col min="15103" max="15104" width="11.28515625" bestFit="1" customWidth="1"/>
    <col min="15105" max="15105" width="12" customWidth="1"/>
    <col min="15106" max="15106" width="13.140625" customWidth="1"/>
    <col min="15107" max="15112" width="7.7109375" customWidth="1"/>
    <col min="15113" max="15113" width="8.5703125" bestFit="1" customWidth="1"/>
    <col min="15114" max="15115" width="7.7109375" customWidth="1"/>
    <col min="15116" max="15116" width="8.5703125" bestFit="1" customWidth="1"/>
    <col min="15117" max="15117" width="7.7109375" customWidth="1"/>
    <col min="15350" max="15350" width="13.42578125" bestFit="1" customWidth="1"/>
    <col min="15351" max="15351" width="22.28515625" bestFit="1" customWidth="1"/>
    <col min="15352" max="15352" width="27.5703125" bestFit="1" customWidth="1"/>
    <col min="15353" max="15353" width="9.7109375" bestFit="1" customWidth="1"/>
    <col min="15354" max="15355" width="9.7109375" customWidth="1"/>
    <col min="15356" max="15356" width="14.140625" customWidth="1"/>
    <col min="15357" max="15357" width="15.42578125" bestFit="1" customWidth="1"/>
    <col min="15358" max="15358" width="15.140625" bestFit="1" customWidth="1"/>
    <col min="15359" max="15360" width="11.28515625" bestFit="1" customWidth="1"/>
    <col min="15361" max="15361" width="12" customWidth="1"/>
    <col min="15362" max="15362" width="13.140625" customWidth="1"/>
    <col min="15363" max="15368" width="7.7109375" customWidth="1"/>
    <col min="15369" max="15369" width="8.5703125" bestFit="1" customWidth="1"/>
    <col min="15370" max="15371" width="7.7109375" customWidth="1"/>
    <col min="15372" max="15372" width="8.5703125" bestFit="1" customWidth="1"/>
    <col min="15373" max="15373" width="7.7109375" customWidth="1"/>
    <col min="15606" max="15606" width="13.42578125" bestFit="1" customWidth="1"/>
    <col min="15607" max="15607" width="22.28515625" bestFit="1" customWidth="1"/>
    <col min="15608" max="15608" width="27.5703125" bestFit="1" customWidth="1"/>
    <col min="15609" max="15609" width="9.7109375" bestFit="1" customWidth="1"/>
    <col min="15610" max="15611" width="9.7109375" customWidth="1"/>
    <col min="15612" max="15612" width="14.140625" customWidth="1"/>
    <col min="15613" max="15613" width="15.42578125" bestFit="1" customWidth="1"/>
    <col min="15614" max="15614" width="15.140625" bestFit="1" customWidth="1"/>
    <col min="15615" max="15616" width="11.28515625" bestFit="1" customWidth="1"/>
    <col min="15617" max="15617" width="12" customWidth="1"/>
    <col min="15618" max="15618" width="13.140625" customWidth="1"/>
    <col min="15619" max="15624" width="7.7109375" customWidth="1"/>
    <col min="15625" max="15625" width="8.5703125" bestFit="1" customWidth="1"/>
    <col min="15626" max="15627" width="7.7109375" customWidth="1"/>
    <col min="15628" max="15628" width="8.5703125" bestFit="1" customWidth="1"/>
    <col min="15629" max="15629" width="7.7109375" customWidth="1"/>
    <col min="15862" max="15862" width="13.42578125" bestFit="1" customWidth="1"/>
    <col min="15863" max="15863" width="22.28515625" bestFit="1" customWidth="1"/>
    <col min="15864" max="15864" width="27.5703125" bestFit="1" customWidth="1"/>
    <col min="15865" max="15865" width="9.7109375" bestFit="1" customWidth="1"/>
    <col min="15866" max="15867" width="9.7109375" customWidth="1"/>
    <col min="15868" max="15868" width="14.140625" customWidth="1"/>
    <col min="15869" max="15869" width="15.42578125" bestFit="1" customWidth="1"/>
    <col min="15870" max="15870" width="15.140625" bestFit="1" customWidth="1"/>
    <col min="15871" max="15872" width="11.28515625" bestFit="1" customWidth="1"/>
    <col min="15873" max="15873" width="12" customWidth="1"/>
    <col min="15874" max="15874" width="13.140625" customWidth="1"/>
    <col min="15875" max="15880" width="7.7109375" customWidth="1"/>
    <col min="15881" max="15881" width="8.5703125" bestFit="1" customWidth="1"/>
    <col min="15882" max="15883" width="7.7109375" customWidth="1"/>
    <col min="15884" max="15884" width="8.5703125" bestFit="1" customWidth="1"/>
    <col min="15885" max="15885" width="7.7109375" customWidth="1"/>
    <col min="16118" max="16118" width="13.42578125" bestFit="1" customWidth="1"/>
    <col min="16119" max="16119" width="22.28515625" bestFit="1" customWidth="1"/>
    <col min="16120" max="16120" width="27.5703125" bestFit="1" customWidth="1"/>
    <col min="16121" max="16121" width="9.7109375" bestFit="1" customWidth="1"/>
    <col min="16122" max="16123" width="9.7109375" customWidth="1"/>
    <col min="16124" max="16124" width="14.140625" customWidth="1"/>
    <col min="16125" max="16125" width="15.42578125" bestFit="1" customWidth="1"/>
    <col min="16126" max="16126" width="15.140625" bestFit="1" customWidth="1"/>
    <col min="16127" max="16128" width="11.28515625" bestFit="1" customWidth="1"/>
    <col min="16129" max="16129" width="12" customWidth="1"/>
    <col min="16130" max="16130" width="13.140625" customWidth="1"/>
    <col min="16131" max="16136" width="7.7109375" customWidth="1"/>
    <col min="16137" max="16137" width="8.5703125" bestFit="1" customWidth="1"/>
    <col min="16138" max="16139" width="7.7109375" customWidth="1"/>
    <col min="16140" max="16140" width="8.5703125" bestFit="1" customWidth="1"/>
    <col min="16141" max="16141" width="7.7109375" customWidth="1"/>
  </cols>
  <sheetData>
    <row r="1" spans="1:40" ht="26.25" x14ac:dyDescent="0.4">
      <c r="A1" s="194" t="s">
        <v>349</v>
      </c>
      <c r="B1" s="194">
        <v>2021</v>
      </c>
      <c r="C1" s="201" t="s">
        <v>351</v>
      </c>
      <c r="AD1" s="199"/>
    </row>
    <row r="2" spans="1:40" s="54" customFormat="1" ht="18.75" x14ac:dyDescent="0.3">
      <c r="A2" s="195" t="s">
        <v>0</v>
      </c>
      <c r="B2" s="195" t="s">
        <v>1</v>
      </c>
      <c r="C2" s="195" t="s">
        <v>2</v>
      </c>
      <c r="D2" s="195"/>
      <c r="E2" s="202"/>
      <c r="F2" s="196">
        <v>1</v>
      </c>
      <c r="G2" s="196">
        <v>2</v>
      </c>
      <c r="H2" s="196">
        <v>3</v>
      </c>
      <c r="I2" s="196">
        <v>4</v>
      </c>
      <c r="J2" s="196">
        <v>5</v>
      </c>
      <c r="K2" s="196">
        <v>6</v>
      </c>
      <c r="L2" s="196">
        <v>7</v>
      </c>
      <c r="M2" s="196">
        <v>8</v>
      </c>
      <c r="N2" s="196">
        <v>9</v>
      </c>
      <c r="O2" s="196">
        <v>10</v>
      </c>
      <c r="P2" s="196">
        <v>11</v>
      </c>
      <c r="Q2" s="196">
        <v>12</v>
      </c>
      <c r="R2" s="196">
        <v>13</v>
      </c>
      <c r="S2" s="196">
        <v>14</v>
      </c>
      <c r="T2" s="196">
        <v>15</v>
      </c>
      <c r="U2" s="196">
        <v>16</v>
      </c>
      <c r="V2" s="196">
        <v>17</v>
      </c>
      <c r="W2" s="196">
        <v>18</v>
      </c>
      <c r="X2" s="196">
        <v>19</v>
      </c>
      <c r="Y2" s="196">
        <v>20</v>
      </c>
      <c r="Z2" s="196">
        <v>21</v>
      </c>
      <c r="AA2" s="196">
        <v>22</v>
      </c>
      <c r="AB2" s="196">
        <v>23</v>
      </c>
      <c r="AC2" s="196">
        <v>24</v>
      </c>
      <c r="AD2" s="200">
        <v>25</v>
      </c>
      <c r="AE2" s="196">
        <v>26</v>
      </c>
      <c r="AF2" s="196">
        <v>27</v>
      </c>
      <c r="AG2" s="196">
        <v>28</v>
      </c>
      <c r="AH2" s="196">
        <v>29</v>
      </c>
      <c r="AI2" s="196">
        <v>30</v>
      </c>
      <c r="AJ2" s="195"/>
    </row>
    <row r="3" spans="1:40" s="1" customFormat="1" x14ac:dyDescent="0.25">
      <c r="D3" s="2" t="s">
        <v>3</v>
      </c>
      <c r="E3" s="3" t="s">
        <v>357</v>
      </c>
      <c r="F3" s="210" t="s">
        <v>122</v>
      </c>
      <c r="G3" s="210" t="s">
        <v>122</v>
      </c>
      <c r="H3" s="210" t="s">
        <v>122</v>
      </c>
      <c r="I3" s="210" t="s">
        <v>122</v>
      </c>
      <c r="J3" s="210" t="s">
        <v>122</v>
      </c>
      <c r="K3" s="210" t="s">
        <v>122</v>
      </c>
      <c r="L3" s="210" t="s">
        <v>122</v>
      </c>
      <c r="M3" s="210" t="s">
        <v>122</v>
      </c>
      <c r="N3" s="210" t="s">
        <v>122</v>
      </c>
      <c r="O3" s="210" t="s">
        <v>122</v>
      </c>
      <c r="P3" s="210" t="s">
        <v>122</v>
      </c>
      <c r="Q3" s="210" t="s">
        <v>122</v>
      </c>
      <c r="R3" s="210" t="s">
        <v>122</v>
      </c>
      <c r="S3" s="210" t="s">
        <v>122</v>
      </c>
      <c r="T3" s="210" t="s">
        <v>122</v>
      </c>
      <c r="U3" s="210" t="s">
        <v>122</v>
      </c>
      <c r="V3" s="210" t="s">
        <v>122</v>
      </c>
      <c r="W3" s="210" t="s">
        <v>122</v>
      </c>
      <c r="X3" s="210" t="s">
        <v>122</v>
      </c>
      <c r="Y3" s="210" t="s">
        <v>122</v>
      </c>
      <c r="Z3" s="210" t="s">
        <v>122</v>
      </c>
      <c r="AA3" s="210" t="s">
        <v>122</v>
      </c>
      <c r="AB3" s="210" t="s">
        <v>122</v>
      </c>
      <c r="AC3" s="210" t="s">
        <v>122</v>
      </c>
      <c r="AD3" s="210" t="s">
        <v>122</v>
      </c>
      <c r="AE3" s="210" t="s">
        <v>122</v>
      </c>
      <c r="AF3" s="210" t="s">
        <v>122</v>
      </c>
      <c r="AG3" s="210" t="s">
        <v>122</v>
      </c>
      <c r="AH3" s="210" t="s">
        <v>122</v>
      </c>
      <c r="AI3" s="210" t="s">
        <v>122</v>
      </c>
      <c r="AJ3" s="2"/>
    </row>
    <row r="4" spans="1:40" s="7" customFormat="1" ht="15.75" thickBot="1" x14ac:dyDescent="0.3">
      <c r="A4" s="19"/>
      <c r="B4" s="19"/>
      <c r="C4" s="19"/>
      <c r="D4" s="20"/>
      <c r="E4" s="45"/>
      <c r="F4" s="50"/>
      <c r="G4" s="50"/>
      <c r="H4" s="50"/>
      <c r="I4" s="50"/>
      <c r="J4" s="50"/>
      <c r="K4" s="50"/>
      <c r="L4" s="50"/>
      <c r="M4" s="50"/>
      <c r="N4" s="5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40" s="7" customFormat="1" ht="15.75" thickTop="1" x14ac:dyDescent="0.25">
      <c r="A5" s="197" t="s">
        <v>4</v>
      </c>
      <c r="B5" s="12" t="s">
        <v>5</v>
      </c>
      <c r="C5" s="46" t="s">
        <v>6</v>
      </c>
      <c r="D5" s="13">
        <v>0.1</v>
      </c>
      <c r="E5" s="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49"/>
      <c r="AL5" s="226">
        <f>SUM(F5:AJ5)</f>
        <v>0</v>
      </c>
      <c r="AM5" s="9">
        <v>86400</v>
      </c>
      <c r="AN5" s="227">
        <f>AL5*AM5</f>
        <v>0</v>
      </c>
    </row>
    <row r="6" spans="1:40" s="7" customFormat="1" x14ac:dyDescent="0.25">
      <c r="A6" s="11"/>
      <c r="B6" s="305"/>
      <c r="C6" s="46" t="s">
        <v>7</v>
      </c>
      <c r="D6" s="13">
        <v>0.1</v>
      </c>
      <c r="E6" s="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49"/>
      <c r="AL6" s="228">
        <f t="shared" ref="AL6:AL69" si="0">SUM(F6:AJ6)</f>
        <v>0</v>
      </c>
      <c r="AM6" s="7">
        <v>86400</v>
      </c>
      <c r="AN6" s="229">
        <f t="shared" ref="AN6:AN69" si="1">AL6*AM6</f>
        <v>0</v>
      </c>
    </row>
    <row r="7" spans="1:40" s="7" customFormat="1" x14ac:dyDescent="0.25">
      <c r="A7" s="11"/>
      <c r="B7" s="15"/>
      <c r="C7" s="188" t="s">
        <v>8</v>
      </c>
      <c r="D7" s="189">
        <v>0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214"/>
      <c r="AL7" s="228">
        <f t="shared" si="0"/>
        <v>0</v>
      </c>
      <c r="AM7" s="7">
        <v>86400</v>
      </c>
      <c r="AN7" s="229">
        <f t="shared" si="1"/>
        <v>0</v>
      </c>
    </row>
    <row r="8" spans="1:40" s="7" customFormat="1" x14ac:dyDescent="0.25">
      <c r="A8" s="11"/>
      <c r="B8" s="15"/>
      <c r="C8" s="190" t="s">
        <v>354</v>
      </c>
      <c r="D8" s="191" t="s">
        <v>346</v>
      </c>
      <c r="E8" s="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49"/>
      <c r="AL8" s="228">
        <f t="shared" si="0"/>
        <v>0</v>
      </c>
      <c r="AM8" s="7">
        <v>86400</v>
      </c>
      <c r="AN8" s="229">
        <f t="shared" si="1"/>
        <v>0</v>
      </c>
    </row>
    <row r="9" spans="1:40" s="7" customFormat="1" x14ac:dyDescent="0.25">
      <c r="A9" s="11"/>
      <c r="B9" s="12"/>
      <c r="C9" s="16" t="s">
        <v>9</v>
      </c>
      <c r="D9" s="205" t="s">
        <v>346</v>
      </c>
      <c r="E9" s="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49"/>
      <c r="AL9" s="228">
        <f t="shared" si="0"/>
        <v>0</v>
      </c>
      <c r="AM9" s="7">
        <v>86400</v>
      </c>
      <c r="AN9" s="229">
        <f t="shared" si="1"/>
        <v>0</v>
      </c>
    </row>
    <row r="10" spans="1:40" s="7" customFormat="1" x14ac:dyDescent="0.25">
      <c r="A10" s="11"/>
      <c r="B10" s="12"/>
      <c r="C10" s="16"/>
      <c r="D10" s="13"/>
      <c r="E10" s="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49"/>
      <c r="AL10" s="228"/>
      <c r="AN10" s="229"/>
    </row>
    <row r="11" spans="1:40" s="7" customFormat="1" ht="15.75" thickBot="1" x14ac:dyDescent="0.3">
      <c r="A11" s="11"/>
      <c r="B11" s="18"/>
      <c r="C11" s="19" t="s">
        <v>139</v>
      </c>
      <c r="D11" s="211"/>
      <c r="E11" s="45">
        <f>86400*SUM(F11:AJ11)</f>
        <v>0</v>
      </c>
      <c r="F11" s="50">
        <f>SUM(F5:F10)</f>
        <v>0</v>
      </c>
      <c r="G11" s="50">
        <f>SUM(G5:G10)</f>
        <v>0</v>
      </c>
      <c r="H11" s="50">
        <f>SUM(H5:H10)</f>
        <v>0</v>
      </c>
      <c r="I11" s="50">
        <f>SUM(I5:I10)</f>
        <v>0</v>
      </c>
      <c r="J11" s="50">
        <f t="shared" ref="J11:AJ11" si="2">SUM(J5:J10)</f>
        <v>0</v>
      </c>
      <c r="K11" s="50">
        <f t="shared" si="2"/>
        <v>0</v>
      </c>
      <c r="L11" s="50">
        <f t="shared" si="2"/>
        <v>0</v>
      </c>
      <c r="M11" s="50">
        <f t="shared" si="2"/>
        <v>0</v>
      </c>
      <c r="N11" s="50">
        <f t="shared" si="2"/>
        <v>0</v>
      </c>
      <c r="O11" s="50">
        <f t="shared" si="2"/>
        <v>0</v>
      </c>
      <c r="P11" s="50">
        <f t="shared" si="2"/>
        <v>0</v>
      </c>
      <c r="Q11" s="50">
        <f t="shared" si="2"/>
        <v>0</v>
      </c>
      <c r="R11" s="50">
        <f t="shared" si="2"/>
        <v>0</v>
      </c>
      <c r="S11" s="50">
        <f t="shared" si="2"/>
        <v>0</v>
      </c>
      <c r="T11" s="50">
        <f t="shared" si="2"/>
        <v>0</v>
      </c>
      <c r="U11" s="50">
        <f t="shared" si="2"/>
        <v>0</v>
      </c>
      <c r="V11" s="50">
        <f t="shared" si="2"/>
        <v>0</v>
      </c>
      <c r="W11" s="50">
        <f t="shared" si="2"/>
        <v>0</v>
      </c>
      <c r="X11" s="50">
        <f t="shared" si="2"/>
        <v>0</v>
      </c>
      <c r="Y11" s="50">
        <f t="shared" si="2"/>
        <v>0</v>
      </c>
      <c r="Z11" s="50">
        <f t="shared" si="2"/>
        <v>0</v>
      </c>
      <c r="AA11" s="50">
        <f t="shared" si="2"/>
        <v>0</v>
      </c>
      <c r="AB11" s="50">
        <f t="shared" si="2"/>
        <v>0</v>
      </c>
      <c r="AC11" s="50">
        <f t="shared" si="2"/>
        <v>0</v>
      </c>
      <c r="AD11" s="50">
        <f t="shared" si="2"/>
        <v>0</v>
      </c>
      <c r="AE11" s="50">
        <f t="shared" si="2"/>
        <v>0</v>
      </c>
      <c r="AF11" s="50">
        <f t="shared" si="2"/>
        <v>0</v>
      </c>
      <c r="AG11" s="50">
        <f t="shared" si="2"/>
        <v>0</v>
      </c>
      <c r="AH11" s="50">
        <f t="shared" si="2"/>
        <v>0</v>
      </c>
      <c r="AI11" s="50">
        <f t="shared" si="2"/>
        <v>0</v>
      </c>
      <c r="AJ11" s="51">
        <f t="shared" si="2"/>
        <v>0</v>
      </c>
      <c r="AL11" s="230">
        <f t="shared" si="0"/>
        <v>0</v>
      </c>
      <c r="AM11" s="19">
        <v>86400</v>
      </c>
      <c r="AN11" s="231">
        <f t="shared" si="1"/>
        <v>0</v>
      </c>
    </row>
    <row r="12" spans="1:40" ht="16.5" thickTop="1" thickBot="1" x14ac:dyDescent="0.3">
      <c r="A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L12" s="13"/>
      <c r="AM12" s="7"/>
      <c r="AN12" s="14"/>
    </row>
    <row r="13" spans="1:40" s="7" customFormat="1" ht="15.75" thickTop="1" x14ac:dyDescent="0.25">
      <c r="A13" s="11"/>
      <c r="B13" s="22" t="s">
        <v>10</v>
      </c>
      <c r="C13" s="23" t="s">
        <v>11</v>
      </c>
      <c r="D13" s="8">
        <v>0.3</v>
      </c>
      <c r="E13" s="44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8"/>
      <c r="AL13" s="226">
        <f t="shared" si="0"/>
        <v>0</v>
      </c>
      <c r="AM13" s="9">
        <v>86400</v>
      </c>
      <c r="AN13" s="227">
        <f t="shared" si="1"/>
        <v>0</v>
      </c>
    </row>
    <row r="14" spans="1:40" s="7" customFormat="1" x14ac:dyDescent="0.25">
      <c r="A14" s="11"/>
      <c r="B14" s="304"/>
      <c r="C14" s="16" t="s">
        <v>12</v>
      </c>
      <c r="D14" s="13">
        <v>0.36</v>
      </c>
      <c r="E14" s="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49"/>
      <c r="AL14" s="228">
        <f t="shared" si="0"/>
        <v>0</v>
      </c>
      <c r="AM14" s="7">
        <v>86400</v>
      </c>
      <c r="AN14" s="229">
        <f t="shared" si="1"/>
        <v>0</v>
      </c>
    </row>
    <row r="15" spans="1:40" s="7" customFormat="1" x14ac:dyDescent="0.25">
      <c r="A15" s="11"/>
      <c r="B15" s="15"/>
      <c r="C15" s="188" t="s">
        <v>13</v>
      </c>
      <c r="D15" s="189">
        <v>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214"/>
      <c r="AL15" s="228">
        <f t="shared" si="0"/>
        <v>0</v>
      </c>
      <c r="AM15" s="7">
        <v>86400</v>
      </c>
      <c r="AN15" s="229">
        <f t="shared" si="1"/>
        <v>0</v>
      </c>
    </row>
    <row r="16" spans="1:40" s="7" customFormat="1" x14ac:dyDescent="0.25">
      <c r="A16" s="11"/>
      <c r="B16" s="15"/>
      <c r="C16" s="16" t="s">
        <v>14</v>
      </c>
      <c r="D16" s="13">
        <v>0.3</v>
      </c>
      <c r="E16" s="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49"/>
      <c r="AL16" s="228">
        <f t="shared" si="0"/>
        <v>0</v>
      </c>
      <c r="AM16" s="7">
        <v>86400</v>
      </c>
      <c r="AN16" s="229">
        <f t="shared" si="1"/>
        <v>0</v>
      </c>
    </row>
    <row r="17" spans="1:40" s="7" customFormat="1" x14ac:dyDescent="0.25">
      <c r="A17" s="11"/>
      <c r="B17" s="15"/>
      <c r="C17" s="16" t="s">
        <v>15</v>
      </c>
      <c r="D17" s="13">
        <v>0.35</v>
      </c>
      <c r="E17" s="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49"/>
      <c r="AL17" s="228">
        <f t="shared" si="0"/>
        <v>0</v>
      </c>
      <c r="AM17" s="7">
        <v>86400</v>
      </c>
      <c r="AN17" s="229">
        <f t="shared" si="1"/>
        <v>0</v>
      </c>
    </row>
    <row r="18" spans="1:40" s="7" customFormat="1" x14ac:dyDescent="0.25">
      <c r="A18" s="11"/>
      <c r="B18" s="12"/>
      <c r="C18" s="16" t="s">
        <v>16</v>
      </c>
      <c r="D18" s="205" t="s">
        <v>346</v>
      </c>
      <c r="E18" s="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49"/>
      <c r="AL18" s="228">
        <f t="shared" si="0"/>
        <v>0</v>
      </c>
      <c r="AM18" s="7">
        <v>86400</v>
      </c>
      <c r="AN18" s="229">
        <f t="shared" si="1"/>
        <v>0</v>
      </c>
    </row>
    <row r="19" spans="1:40" s="7" customFormat="1" x14ac:dyDescent="0.25">
      <c r="A19" s="11"/>
      <c r="B19" s="15"/>
      <c r="C19" s="188" t="s">
        <v>17</v>
      </c>
      <c r="D19" s="189">
        <v>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214"/>
      <c r="AL19" s="228">
        <f t="shared" si="0"/>
        <v>0</v>
      </c>
      <c r="AM19" s="7">
        <v>86400</v>
      </c>
      <c r="AN19" s="229">
        <f t="shared" si="1"/>
        <v>0</v>
      </c>
    </row>
    <row r="20" spans="1:40" s="7" customFormat="1" x14ac:dyDescent="0.25">
      <c r="A20" s="11"/>
      <c r="B20" s="15"/>
      <c r="C20" s="188" t="s">
        <v>18</v>
      </c>
      <c r="D20" s="189">
        <v>0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214"/>
      <c r="AL20" s="228">
        <f t="shared" si="0"/>
        <v>0</v>
      </c>
      <c r="AM20" s="7">
        <v>86400</v>
      </c>
      <c r="AN20" s="229">
        <f t="shared" si="1"/>
        <v>0</v>
      </c>
    </row>
    <row r="21" spans="1:40" s="7" customFormat="1" x14ac:dyDescent="0.25">
      <c r="A21" s="11"/>
      <c r="B21" s="15"/>
      <c r="C21" s="39"/>
      <c r="D21" s="40"/>
      <c r="E21" s="6"/>
      <c r="F21" s="37"/>
      <c r="G21" s="37"/>
      <c r="H21" s="37"/>
      <c r="I21" s="37"/>
      <c r="J21" s="37"/>
      <c r="K21" s="37"/>
      <c r="L21" s="37"/>
      <c r="M21" s="37"/>
      <c r="N21" s="3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3"/>
      <c r="AL21" s="228"/>
      <c r="AN21" s="229"/>
    </row>
    <row r="22" spans="1:40" s="7" customFormat="1" ht="15.75" thickBot="1" x14ac:dyDescent="0.3">
      <c r="A22" s="11"/>
      <c r="B22" s="18"/>
      <c r="C22" s="19" t="s">
        <v>139</v>
      </c>
      <c r="D22" s="211"/>
      <c r="E22" s="45">
        <f>86400*SUM(F22:AJ22)</f>
        <v>0</v>
      </c>
      <c r="F22" s="50">
        <f>SUM(F13:F21)</f>
        <v>0</v>
      </c>
      <c r="G22" s="50">
        <f>SUM(G13:G21)</f>
        <v>0</v>
      </c>
      <c r="H22" s="50">
        <f>SUM(H13:H21)</f>
        <v>0</v>
      </c>
      <c r="I22" s="50">
        <f t="shared" ref="I22:AJ22" si="3">SUM(I13:I21)</f>
        <v>0</v>
      </c>
      <c r="J22" s="50">
        <f t="shared" si="3"/>
        <v>0</v>
      </c>
      <c r="K22" s="50">
        <f t="shared" si="3"/>
        <v>0</v>
      </c>
      <c r="L22" s="50">
        <f t="shared" si="3"/>
        <v>0</v>
      </c>
      <c r="M22" s="50">
        <f t="shared" si="3"/>
        <v>0</v>
      </c>
      <c r="N22" s="50">
        <f>SUM(N13:N21)</f>
        <v>0</v>
      </c>
      <c r="O22" s="50">
        <f>SUM(O13:O21)</f>
        <v>0</v>
      </c>
      <c r="P22" s="50">
        <f t="shared" si="3"/>
        <v>0</v>
      </c>
      <c r="Q22" s="50">
        <f t="shared" si="3"/>
        <v>0</v>
      </c>
      <c r="R22" s="50">
        <f t="shared" si="3"/>
        <v>0</v>
      </c>
      <c r="S22" s="50">
        <f t="shared" si="3"/>
        <v>0</v>
      </c>
      <c r="T22" s="50">
        <f t="shared" si="3"/>
        <v>0</v>
      </c>
      <c r="U22" s="50">
        <f t="shared" si="3"/>
        <v>0</v>
      </c>
      <c r="V22" s="50">
        <f t="shared" si="3"/>
        <v>0</v>
      </c>
      <c r="W22" s="50">
        <f t="shared" si="3"/>
        <v>0</v>
      </c>
      <c r="X22" s="50">
        <f t="shared" si="3"/>
        <v>0</v>
      </c>
      <c r="Y22" s="50">
        <f t="shared" si="3"/>
        <v>0</v>
      </c>
      <c r="Z22" s="50">
        <f>SUM(Z13:Z21)</f>
        <v>0</v>
      </c>
      <c r="AA22" s="50">
        <f t="shared" si="3"/>
        <v>0</v>
      </c>
      <c r="AB22" s="50">
        <f>SUM(AB13:AB21)</f>
        <v>0</v>
      </c>
      <c r="AC22" s="50">
        <f t="shared" si="3"/>
        <v>0</v>
      </c>
      <c r="AD22" s="50">
        <f t="shared" si="3"/>
        <v>0</v>
      </c>
      <c r="AE22" s="50">
        <f t="shared" si="3"/>
        <v>0</v>
      </c>
      <c r="AF22" s="50">
        <f t="shared" si="3"/>
        <v>0</v>
      </c>
      <c r="AG22" s="50">
        <f t="shared" si="3"/>
        <v>0</v>
      </c>
      <c r="AH22" s="50">
        <f t="shared" si="3"/>
        <v>0</v>
      </c>
      <c r="AI22" s="50">
        <f t="shared" si="3"/>
        <v>0</v>
      </c>
      <c r="AJ22" s="51">
        <f t="shared" si="3"/>
        <v>0</v>
      </c>
      <c r="AL22" s="230">
        <f t="shared" si="0"/>
        <v>0</v>
      </c>
      <c r="AM22" s="19">
        <v>86400</v>
      </c>
      <c r="AN22" s="231">
        <f t="shared" si="1"/>
        <v>0</v>
      </c>
    </row>
    <row r="23" spans="1:40" s="7" customFormat="1" ht="16.5" thickTop="1" thickBot="1" x14ac:dyDescent="0.3">
      <c r="A23" s="11"/>
      <c r="D23" s="13"/>
      <c r="E23" s="6"/>
      <c r="F23" s="37"/>
      <c r="G23" s="37"/>
      <c r="H23" s="37"/>
      <c r="I23" s="37"/>
      <c r="J23" s="37"/>
      <c r="K23" s="37"/>
      <c r="L23" s="37"/>
      <c r="M23" s="37"/>
      <c r="N23" s="3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L23" s="13"/>
      <c r="AN23" s="14"/>
    </row>
    <row r="24" spans="1:40" s="7" customFormat="1" ht="15.75" thickTop="1" x14ac:dyDescent="0.25">
      <c r="A24" s="11"/>
      <c r="B24" s="22" t="s">
        <v>19</v>
      </c>
      <c r="C24" s="23" t="s">
        <v>20</v>
      </c>
      <c r="D24" s="8">
        <v>0.3</v>
      </c>
      <c r="E24" s="44"/>
      <c r="F24" s="47"/>
      <c r="G24" s="47"/>
      <c r="H24" s="47"/>
      <c r="I24" s="47"/>
      <c r="J24" s="47"/>
      <c r="K24" s="47"/>
      <c r="L24" s="47"/>
      <c r="M24" s="47"/>
      <c r="N24" s="4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52"/>
      <c r="AL24" s="226">
        <f t="shared" si="0"/>
        <v>0</v>
      </c>
      <c r="AM24" s="9">
        <v>86400</v>
      </c>
      <c r="AN24" s="227">
        <f t="shared" si="1"/>
        <v>0</v>
      </c>
    </row>
    <row r="25" spans="1:40" s="7" customFormat="1" x14ac:dyDescent="0.25">
      <c r="A25" s="11"/>
      <c r="B25" s="304"/>
      <c r="C25" s="16" t="s">
        <v>21</v>
      </c>
      <c r="D25" s="13">
        <v>0.35</v>
      </c>
      <c r="E25" s="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49"/>
      <c r="AL25" s="228">
        <f t="shared" si="0"/>
        <v>0</v>
      </c>
      <c r="AM25" s="7">
        <v>86400</v>
      </c>
      <c r="AN25" s="229">
        <f t="shared" si="1"/>
        <v>0</v>
      </c>
    </row>
    <row r="26" spans="1:40" s="7" customFormat="1" x14ac:dyDescent="0.25">
      <c r="A26" s="11"/>
      <c r="B26" s="15"/>
      <c r="C26" s="188" t="s">
        <v>22</v>
      </c>
      <c r="D26" s="189">
        <v>0.2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214"/>
      <c r="AL26" s="228">
        <f t="shared" si="0"/>
        <v>0</v>
      </c>
      <c r="AM26" s="7">
        <v>86400</v>
      </c>
      <c r="AN26" s="229">
        <f t="shared" si="1"/>
        <v>0</v>
      </c>
    </row>
    <row r="27" spans="1:40" s="7" customFormat="1" x14ac:dyDescent="0.25">
      <c r="A27" s="11"/>
      <c r="B27" s="15"/>
      <c r="C27" s="190" t="s">
        <v>353</v>
      </c>
      <c r="D27" s="191" t="s">
        <v>346</v>
      </c>
      <c r="E27" s="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>
        <v>17.88</v>
      </c>
      <c r="AE27" s="37">
        <v>17.489999999999998</v>
      </c>
      <c r="AF27" s="37">
        <v>20.53</v>
      </c>
      <c r="AG27" s="37">
        <v>26.28</v>
      </c>
      <c r="AH27" s="37">
        <v>26.44</v>
      </c>
      <c r="AI27" s="37">
        <v>26.22</v>
      </c>
      <c r="AJ27" s="49"/>
      <c r="AL27" s="228">
        <f t="shared" si="0"/>
        <v>134.84</v>
      </c>
      <c r="AM27" s="7">
        <v>86400</v>
      </c>
      <c r="AN27" s="229">
        <f t="shared" si="1"/>
        <v>11650176</v>
      </c>
    </row>
    <row r="28" spans="1:40" s="7" customFormat="1" x14ac:dyDescent="0.25">
      <c r="A28" s="11"/>
      <c r="B28" s="15"/>
      <c r="C28" s="16"/>
      <c r="D28" s="17"/>
      <c r="E28" s="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49"/>
      <c r="AL28" s="228"/>
      <c r="AN28" s="229"/>
    </row>
    <row r="29" spans="1:40" s="7" customFormat="1" x14ac:dyDescent="0.25">
      <c r="A29" s="11"/>
      <c r="B29" s="15"/>
      <c r="C29" s="187" t="s">
        <v>141</v>
      </c>
      <c r="D29" s="203" t="s">
        <v>346</v>
      </c>
      <c r="E29" s="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>
        <v>8.77</v>
      </c>
      <c r="AE29" s="37">
        <v>8.41</v>
      </c>
      <c r="AF29" s="37">
        <v>11.4</v>
      </c>
      <c r="AG29" s="37">
        <v>16.71</v>
      </c>
      <c r="AH29" s="37">
        <v>16.71</v>
      </c>
      <c r="AI29" s="37">
        <v>16.7</v>
      </c>
      <c r="AJ29" s="49"/>
      <c r="AL29" s="228">
        <f t="shared" si="0"/>
        <v>78.7</v>
      </c>
      <c r="AM29" s="7">
        <v>-86400</v>
      </c>
      <c r="AN29" s="229">
        <f t="shared" si="1"/>
        <v>-6799680</v>
      </c>
    </row>
    <row r="30" spans="1:40" s="7" customFormat="1" x14ac:dyDescent="0.25">
      <c r="A30" s="11"/>
      <c r="B30" s="15"/>
      <c r="C30" s="187" t="s">
        <v>362</v>
      </c>
      <c r="D30" s="40"/>
      <c r="E30" s="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>
        <v>0.2</v>
      </c>
      <c r="AE30" s="37">
        <v>0.2</v>
      </c>
      <c r="AF30" s="37">
        <v>0.2</v>
      </c>
      <c r="AG30" s="37">
        <v>0.2</v>
      </c>
      <c r="AH30" s="37">
        <v>0.2</v>
      </c>
      <c r="AI30" s="37">
        <v>0.2</v>
      </c>
      <c r="AJ30" s="49"/>
      <c r="AL30" s="228">
        <f t="shared" si="0"/>
        <v>1.2</v>
      </c>
      <c r="AM30" s="7">
        <v>-86400</v>
      </c>
      <c r="AN30" s="229">
        <f t="shared" si="1"/>
        <v>-103680</v>
      </c>
    </row>
    <row r="31" spans="1:40" s="7" customFormat="1" x14ac:dyDescent="0.25">
      <c r="A31" s="11"/>
      <c r="B31" s="15"/>
      <c r="C31" s="187" t="s">
        <v>347</v>
      </c>
      <c r="D31" s="40"/>
      <c r="E31" s="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>
        <v>0.7</v>
      </c>
      <c r="AE31" s="37">
        <v>0.7</v>
      </c>
      <c r="AF31" s="37">
        <v>0.7</v>
      </c>
      <c r="AG31" s="37">
        <v>0.7</v>
      </c>
      <c r="AH31" s="37">
        <v>0.7</v>
      </c>
      <c r="AI31" s="37">
        <v>0.7</v>
      </c>
      <c r="AJ31" s="49"/>
      <c r="AL31" s="228">
        <f t="shared" si="0"/>
        <v>4.2</v>
      </c>
      <c r="AM31" s="7">
        <v>-86400</v>
      </c>
      <c r="AN31" s="229">
        <f t="shared" si="1"/>
        <v>-362880</v>
      </c>
    </row>
    <row r="32" spans="1:40" s="7" customFormat="1" x14ac:dyDescent="0.25">
      <c r="A32" s="11"/>
      <c r="B32" s="15"/>
      <c r="C32" s="187" t="s">
        <v>123</v>
      </c>
      <c r="D32" s="40"/>
      <c r="E32" s="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>
        <v>0.5</v>
      </c>
      <c r="AE32" s="37">
        <v>0.5</v>
      </c>
      <c r="AF32" s="37">
        <v>0.5</v>
      </c>
      <c r="AG32" s="37">
        <v>0.5</v>
      </c>
      <c r="AH32" s="37">
        <v>0.5</v>
      </c>
      <c r="AI32" s="37">
        <v>0.5</v>
      </c>
      <c r="AJ32" s="49"/>
      <c r="AL32" s="228">
        <f t="shared" si="0"/>
        <v>3</v>
      </c>
      <c r="AM32" s="7">
        <v>-86400</v>
      </c>
      <c r="AN32" s="229">
        <f t="shared" si="1"/>
        <v>-259200</v>
      </c>
    </row>
    <row r="33" spans="1:40" s="7" customFormat="1" x14ac:dyDescent="0.25">
      <c r="A33" s="11"/>
      <c r="B33" s="15"/>
      <c r="C33" s="187" t="s">
        <v>124</v>
      </c>
      <c r="D33" s="40"/>
      <c r="E33" s="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>
        <v>0.3</v>
      </c>
      <c r="AE33" s="37">
        <v>0.3</v>
      </c>
      <c r="AF33" s="37">
        <v>0.3</v>
      </c>
      <c r="AG33" s="37">
        <v>0.3</v>
      </c>
      <c r="AH33" s="37">
        <v>0.3</v>
      </c>
      <c r="AI33" s="37">
        <v>0.3</v>
      </c>
      <c r="AJ33" s="49"/>
      <c r="AL33" s="228">
        <f t="shared" si="0"/>
        <v>1.8</v>
      </c>
      <c r="AM33" s="7">
        <v>-86400</v>
      </c>
      <c r="AN33" s="229">
        <f t="shared" si="1"/>
        <v>-155520</v>
      </c>
    </row>
    <row r="34" spans="1:40" s="7" customFormat="1" x14ac:dyDescent="0.25">
      <c r="A34" s="11"/>
      <c r="B34" s="15"/>
      <c r="C34" s="187" t="s">
        <v>125</v>
      </c>
      <c r="D34" s="40"/>
      <c r="E34" s="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>
        <v>0.8</v>
      </c>
      <c r="AE34" s="37">
        <v>0.8</v>
      </c>
      <c r="AF34" s="37">
        <v>0.8</v>
      </c>
      <c r="AG34" s="37">
        <v>0.8</v>
      </c>
      <c r="AH34" s="37">
        <v>0.8</v>
      </c>
      <c r="AI34" s="37">
        <v>0.8</v>
      </c>
      <c r="AJ34" s="49"/>
      <c r="AL34" s="228">
        <f t="shared" si="0"/>
        <v>4.8</v>
      </c>
      <c r="AM34" s="7">
        <v>-86400</v>
      </c>
      <c r="AN34" s="229">
        <f t="shared" si="1"/>
        <v>-414720</v>
      </c>
    </row>
    <row r="35" spans="1:40" s="7" customFormat="1" x14ac:dyDescent="0.25">
      <c r="A35" s="11"/>
      <c r="B35" s="15"/>
      <c r="C35" s="187" t="s">
        <v>348</v>
      </c>
      <c r="D35" s="40"/>
      <c r="E35" s="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>
        <v>1.5</v>
      </c>
      <c r="AE35" s="37">
        <v>1.5</v>
      </c>
      <c r="AF35" s="37">
        <v>1.5</v>
      </c>
      <c r="AG35" s="37">
        <v>1.5</v>
      </c>
      <c r="AH35" s="37">
        <v>1.5</v>
      </c>
      <c r="AI35" s="37">
        <v>1.5</v>
      </c>
      <c r="AJ35" s="49"/>
      <c r="AL35" s="228">
        <f t="shared" si="0"/>
        <v>9</v>
      </c>
      <c r="AM35" s="7">
        <v>-86400</v>
      </c>
      <c r="AN35" s="229">
        <f t="shared" si="1"/>
        <v>-777600</v>
      </c>
    </row>
    <row r="36" spans="1:40" s="7" customFormat="1" x14ac:dyDescent="0.25">
      <c r="A36" s="11"/>
      <c r="B36" s="15"/>
      <c r="C36" s="187" t="s">
        <v>126</v>
      </c>
      <c r="D36" s="40"/>
      <c r="E36" s="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>
        <v>0.5</v>
      </c>
      <c r="AE36" s="37">
        <v>0.5</v>
      </c>
      <c r="AF36" s="37">
        <v>0.5</v>
      </c>
      <c r="AG36" s="37">
        <v>0.5</v>
      </c>
      <c r="AH36" s="37">
        <v>0.5</v>
      </c>
      <c r="AI36" s="37">
        <v>0.5</v>
      </c>
      <c r="AJ36" s="49"/>
      <c r="AL36" s="228">
        <f t="shared" si="0"/>
        <v>3</v>
      </c>
      <c r="AM36" s="7">
        <v>-86400</v>
      </c>
      <c r="AN36" s="229">
        <f t="shared" si="1"/>
        <v>-259200</v>
      </c>
    </row>
    <row r="37" spans="1:40" s="7" customFormat="1" x14ac:dyDescent="0.25">
      <c r="A37" s="11"/>
      <c r="B37" s="15"/>
      <c r="C37" s="187" t="s">
        <v>143</v>
      </c>
      <c r="D37" s="40"/>
      <c r="E37" s="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>
        <v>0.3</v>
      </c>
      <c r="AE37" s="37">
        <v>0.3</v>
      </c>
      <c r="AF37" s="37">
        <v>0.3</v>
      </c>
      <c r="AG37" s="37">
        <v>0.3</v>
      </c>
      <c r="AH37" s="37">
        <v>0.3</v>
      </c>
      <c r="AI37" s="37">
        <v>0.3</v>
      </c>
      <c r="AJ37" s="49"/>
      <c r="AL37" s="228">
        <f t="shared" si="0"/>
        <v>1.8</v>
      </c>
      <c r="AM37" s="7">
        <v>-86400</v>
      </c>
      <c r="AN37" s="229">
        <f t="shared" si="1"/>
        <v>-155520</v>
      </c>
    </row>
    <row r="38" spans="1:40" s="7" customFormat="1" x14ac:dyDescent="0.25">
      <c r="A38" s="11"/>
      <c r="B38" s="15"/>
      <c r="C38" s="187" t="s">
        <v>127</v>
      </c>
      <c r="D38" s="40"/>
      <c r="E38" s="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>
        <v>1.4</v>
      </c>
      <c r="AE38" s="37">
        <v>1.4</v>
      </c>
      <c r="AF38" s="37">
        <v>1.4</v>
      </c>
      <c r="AG38" s="37">
        <v>1.4</v>
      </c>
      <c r="AH38" s="37">
        <v>1.4</v>
      </c>
      <c r="AI38" s="37">
        <v>1.4</v>
      </c>
      <c r="AJ38" s="49"/>
      <c r="AL38" s="228">
        <f t="shared" si="0"/>
        <v>8.4</v>
      </c>
      <c r="AM38" s="7">
        <v>-86400</v>
      </c>
      <c r="AN38" s="229">
        <f t="shared" si="1"/>
        <v>-725760</v>
      </c>
    </row>
    <row r="39" spans="1:40" s="7" customFormat="1" x14ac:dyDescent="0.25">
      <c r="A39" s="11"/>
      <c r="B39" s="15"/>
      <c r="C39" s="46"/>
      <c r="D39" s="40"/>
      <c r="E39" s="6"/>
      <c r="F39" s="37"/>
      <c r="G39" s="37"/>
      <c r="H39" s="37"/>
      <c r="I39" s="37"/>
      <c r="J39" s="37"/>
      <c r="K39" s="37"/>
      <c r="L39" s="37"/>
      <c r="M39" s="37"/>
      <c r="N39" s="37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53"/>
      <c r="AL39" s="228"/>
      <c r="AN39" s="229"/>
    </row>
    <row r="40" spans="1:40" s="7" customFormat="1" ht="15.75" thickBot="1" x14ac:dyDescent="0.3">
      <c r="A40" s="24"/>
      <c r="B40" s="18"/>
      <c r="C40" s="19" t="s">
        <v>139</v>
      </c>
      <c r="D40" s="211"/>
      <c r="E40" s="45">
        <f>86400*SUM(F40:AJ40)</f>
        <v>1636416</v>
      </c>
      <c r="F40" s="50">
        <f t="shared" ref="F40:AJ40" si="4">SUM(F24:F27)-SUM(F29:F38)</f>
        <v>0</v>
      </c>
      <c r="G40" s="50">
        <f t="shared" si="4"/>
        <v>0</v>
      </c>
      <c r="H40" s="50">
        <f t="shared" si="4"/>
        <v>0</v>
      </c>
      <c r="I40" s="50">
        <f t="shared" si="4"/>
        <v>0</v>
      </c>
      <c r="J40" s="50">
        <f t="shared" si="4"/>
        <v>0</v>
      </c>
      <c r="K40" s="50">
        <f t="shared" si="4"/>
        <v>0</v>
      </c>
      <c r="L40" s="50">
        <f t="shared" si="4"/>
        <v>0</v>
      </c>
      <c r="M40" s="50">
        <f t="shared" si="4"/>
        <v>0</v>
      </c>
      <c r="N40" s="50">
        <f t="shared" si="4"/>
        <v>0</v>
      </c>
      <c r="O40" s="50">
        <f t="shared" si="4"/>
        <v>0</v>
      </c>
      <c r="P40" s="50">
        <f t="shared" si="4"/>
        <v>0</v>
      </c>
      <c r="Q40" s="50">
        <f t="shared" si="4"/>
        <v>0</v>
      </c>
      <c r="R40" s="50">
        <f t="shared" si="4"/>
        <v>0</v>
      </c>
      <c r="S40" s="50">
        <f t="shared" si="4"/>
        <v>0</v>
      </c>
      <c r="T40" s="50">
        <f t="shared" si="4"/>
        <v>0</v>
      </c>
      <c r="U40" s="50">
        <f t="shared" si="4"/>
        <v>0</v>
      </c>
      <c r="V40" s="50">
        <f t="shared" si="4"/>
        <v>0</v>
      </c>
      <c r="W40" s="50">
        <f t="shared" si="4"/>
        <v>0</v>
      </c>
      <c r="X40" s="50">
        <f t="shared" si="4"/>
        <v>0</v>
      </c>
      <c r="Y40" s="50">
        <f t="shared" si="4"/>
        <v>0</v>
      </c>
      <c r="Z40" s="50">
        <f t="shared" si="4"/>
        <v>0</v>
      </c>
      <c r="AA40" s="50">
        <f t="shared" si="4"/>
        <v>0</v>
      </c>
      <c r="AB40" s="50">
        <f t="shared" si="4"/>
        <v>0</v>
      </c>
      <c r="AC40" s="50">
        <f t="shared" si="4"/>
        <v>0</v>
      </c>
      <c r="AD40" s="50">
        <f t="shared" si="4"/>
        <v>2.9099999999999984</v>
      </c>
      <c r="AE40" s="50">
        <f t="shared" si="4"/>
        <v>2.8799999999999972</v>
      </c>
      <c r="AF40" s="50">
        <f t="shared" si="4"/>
        <v>2.9300000000000033</v>
      </c>
      <c r="AG40" s="50">
        <f t="shared" si="4"/>
        <v>3.370000000000001</v>
      </c>
      <c r="AH40" s="50">
        <f t="shared" si="4"/>
        <v>3.5300000000000011</v>
      </c>
      <c r="AI40" s="50">
        <f t="shared" si="4"/>
        <v>3.3200000000000003</v>
      </c>
      <c r="AJ40" s="51">
        <f t="shared" si="4"/>
        <v>0</v>
      </c>
      <c r="AL40" s="230">
        <f t="shared" si="0"/>
        <v>18.940000000000001</v>
      </c>
      <c r="AM40" s="19">
        <v>86400</v>
      </c>
      <c r="AN40" s="231">
        <f t="shared" si="1"/>
        <v>1636416</v>
      </c>
    </row>
    <row r="41" spans="1:40" ht="15.75" thickTop="1" x14ac:dyDescent="0.25"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L41" s="13"/>
      <c r="AM41" s="7"/>
      <c r="AN41" s="14"/>
    </row>
    <row r="42" spans="1:40" x14ac:dyDescent="0.25">
      <c r="C42" s="26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L42" s="13"/>
      <c r="AM42" s="7"/>
      <c r="AN42" s="14"/>
    </row>
    <row r="43" spans="1:40" ht="15.75" thickBot="1" x14ac:dyDescent="0.3"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L43" s="13"/>
      <c r="AM43" s="7"/>
      <c r="AN43" s="14"/>
    </row>
    <row r="44" spans="1:40" ht="15.75" thickTop="1" x14ac:dyDescent="0.25">
      <c r="A44" s="198" t="s">
        <v>24</v>
      </c>
      <c r="B44" s="22" t="s">
        <v>25</v>
      </c>
      <c r="C44" s="192" t="s">
        <v>352</v>
      </c>
      <c r="D44" s="193" t="s">
        <v>346</v>
      </c>
      <c r="E44" s="44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>
        <v>10.82</v>
      </c>
      <c r="AE44" s="47">
        <v>11.15</v>
      </c>
      <c r="AF44" s="47">
        <v>11.07</v>
      </c>
      <c r="AG44" s="47">
        <v>10.86</v>
      </c>
      <c r="AH44" s="47">
        <v>11.05</v>
      </c>
      <c r="AI44" s="47">
        <v>10.94</v>
      </c>
      <c r="AJ44" s="48"/>
      <c r="AL44" s="226">
        <f t="shared" si="0"/>
        <v>65.89</v>
      </c>
      <c r="AM44" s="9">
        <v>86400</v>
      </c>
      <c r="AN44" s="227">
        <f t="shared" si="1"/>
        <v>5692896</v>
      </c>
    </row>
    <row r="45" spans="1:40" x14ac:dyDescent="0.25">
      <c r="A45" s="11"/>
      <c r="B45" s="304"/>
      <c r="C45" s="16"/>
      <c r="D45" s="1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9"/>
      <c r="AL45" s="228"/>
      <c r="AM45" s="7"/>
      <c r="AN45" s="229"/>
    </row>
    <row r="46" spans="1:40" x14ac:dyDescent="0.25">
      <c r="A46" s="11"/>
      <c r="B46" s="15"/>
      <c r="C46" s="187" t="s">
        <v>128</v>
      </c>
      <c r="D46" s="1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49"/>
      <c r="AL46" s="228">
        <f t="shared" si="0"/>
        <v>0</v>
      </c>
      <c r="AM46" s="7">
        <v>-86400</v>
      </c>
      <c r="AN46" s="229">
        <f t="shared" si="1"/>
        <v>0</v>
      </c>
    </row>
    <row r="47" spans="1:40" x14ac:dyDescent="0.25">
      <c r="A47" s="11"/>
      <c r="B47" s="15"/>
      <c r="C47" s="187" t="s">
        <v>129</v>
      </c>
      <c r="D47" s="1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>
        <v>0.1</v>
      </c>
      <c r="AE47" s="37">
        <v>0.1</v>
      </c>
      <c r="AF47" s="37">
        <v>0.1</v>
      </c>
      <c r="AG47" s="37">
        <v>0.1</v>
      </c>
      <c r="AH47" s="37">
        <v>0.1</v>
      </c>
      <c r="AI47" s="37">
        <v>0.1</v>
      </c>
      <c r="AJ47" s="49"/>
      <c r="AL47" s="228">
        <f t="shared" si="0"/>
        <v>0.6</v>
      </c>
      <c r="AM47" s="7">
        <v>-86400</v>
      </c>
      <c r="AN47" s="229">
        <f t="shared" si="1"/>
        <v>-51840</v>
      </c>
    </row>
    <row r="48" spans="1:40" x14ac:dyDescent="0.25">
      <c r="A48" s="11"/>
      <c r="B48" s="15"/>
      <c r="C48" s="187" t="s">
        <v>130</v>
      </c>
      <c r="D48" s="1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>
        <v>1.5</v>
      </c>
      <c r="AE48" s="37">
        <v>1.5</v>
      </c>
      <c r="AF48" s="37">
        <v>1.5</v>
      </c>
      <c r="AG48" s="37">
        <v>1.5</v>
      </c>
      <c r="AH48" s="37">
        <v>1.5</v>
      </c>
      <c r="AI48" s="37">
        <v>1.5</v>
      </c>
      <c r="AJ48" s="49"/>
      <c r="AL48" s="228">
        <f t="shared" si="0"/>
        <v>9</v>
      </c>
      <c r="AM48" s="7">
        <v>-86400</v>
      </c>
      <c r="AN48" s="229">
        <f t="shared" si="1"/>
        <v>-777600</v>
      </c>
    </row>
    <row r="49" spans="1:40" x14ac:dyDescent="0.25">
      <c r="A49" s="11"/>
      <c r="B49" s="15"/>
      <c r="C49" s="187" t="s">
        <v>131</v>
      </c>
      <c r="D49" s="1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>
        <v>2</v>
      </c>
      <c r="AE49" s="37">
        <v>2</v>
      </c>
      <c r="AF49" s="37">
        <v>2</v>
      </c>
      <c r="AG49" s="37">
        <v>2</v>
      </c>
      <c r="AH49" s="37">
        <v>2</v>
      </c>
      <c r="AI49" s="37">
        <v>2</v>
      </c>
      <c r="AJ49" s="49"/>
      <c r="AL49" s="228">
        <f t="shared" si="0"/>
        <v>12</v>
      </c>
      <c r="AM49" s="7">
        <v>-86400</v>
      </c>
      <c r="AN49" s="229">
        <f t="shared" si="1"/>
        <v>-1036800</v>
      </c>
    </row>
    <row r="50" spans="1:40" x14ac:dyDescent="0.25">
      <c r="A50" s="11"/>
      <c r="B50" s="15"/>
      <c r="C50" s="187" t="s">
        <v>132</v>
      </c>
      <c r="D50" s="1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>
        <v>0.1</v>
      </c>
      <c r="AE50" s="37">
        <v>0.1</v>
      </c>
      <c r="AF50" s="37">
        <v>0.1</v>
      </c>
      <c r="AG50" s="37">
        <v>0.1</v>
      </c>
      <c r="AH50" s="37">
        <v>0.1</v>
      </c>
      <c r="AI50" s="37">
        <v>0.1</v>
      </c>
      <c r="AJ50" s="49"/>
      <c r="AL50" s="228">
        <f t="shared" si="0"/>
        <v>0.6</v>
      </c>
      <c r="AM50" s="7">
        <v>-86400</v>
      </c>
      <c r="AN50" s="229">
        <f t="shared" si="1"/>
        <v>-51840</v>
      </c>
    </row>
    <row r="51" spans="1:40" x14ac:dyDescent="0.25">
      <c r="A51" s="11"/>
      <c r="B51" s="15"/>
      <c r="C51" s="187" t="s">
        <v>134</v>
      </c>
      <c r="D51" s="1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>
        <v>0.3</v>
      </c>
      <c r="AE51" s="37">
        <v>0.3</v>
      </c>
      <c r="AF51" s="37">
        <v>0.3</v>
      </c>
      <c r="AG51" s="37">
        <v>0.3</v>
      </c>
      <c r="AH51" s="37">
        <v>0.3</v>
      </c>
      <c r="AI51" s="37">
        <v>0.3</v>
      </c>
      <c r="AJ51" s="49"/>
      <c r="AL51" s="228">
        <f t="shared" si="0"/>
        <v>1.8</v>
      </c>
      <c r="AM51" s="7">
        <v>-86400</v>
      </c>
      <c r="AN51" s="229">
        <f t="shared" si="1"/>
        <v>-155520</v>
      </c>
    </row>
    <row r="52" spans="1:40" x14ac:dyDescent="0.25">
      <c r="A52" s="11"/>
      <c r="B52" s="15"/>
      <c r="C52" s="187" t="s">
        <v>133</v>
      </c>
      <c r="D52" s="1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>
        <v>1</v>
      </c>
      <c r="AE52" s="37">
        <v>1</v>
      </c>
      <c r="AF52" s="37">
        <v>1</v>
      </c>
      <c r="AG52" s="37">
        <v>1</v>
      </c>
      <c r="AH52" s="37">
        <v>1</v>
      </c>
      <c r="AI52" s="37">
        <v>1</v>
      </c>
      <c r="AJ52" s="49"/>
      <c r="AL52" s="228">
        <f t="shared" si="0"/>
        <v>6</v>
      </c>
      <c r="AM52" s="7">
        <v>-86400</v>
      </c>
      <c r="AN52" s="229">
        <f t="shared" si="1"/>
        <v>-518400</v>
      </c>
    </row>
    <row r="53" spans="1:40" x14ac:dyDescent="0.25">
      <c r="A53" s="11"/>
      <c r="B53" s="15"/>
      <c r="C53" s="187" t="s">
        <v>135</v>
      </c>
      <c r="D53" s="1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>
        <v>0.1</v>
      </c>
      <c r="AE53" s="37">
        <v>0.1</v>
      </c>
      <c r="AF53" s="37">
        <v>0.1</v>
      </c>
      <c r="AG53" s="37">
        <v>0.1</v>
      </c>
      <c r="AH53" s="37">
        <v>0.1</v>
      </c>
      <c r="AI53" s="37">
        <v>0.1</v>
      </c>
      <c r="AJ53" s="49"/>
      <c r="AL53" s="228">
        <f t="shared" si="0"/>
        <v>0.6</v>
      </c>
      <c r="AM53" s="7">
        <v>-86400</v>
      </c>
      <c r="AN53" s="229">
        <f t="shared" si="1"/>
        <v>-51840</v>
      </c>
    </row>
    <row r="54" spans="1:40" x14ac:dyDescent="0.25">
      <c r="A54" s="11"/>
      <c r="B54" s="15"/>
      <c r="C54" s="187" t="s">
        <v>136</v>
      </c>
      <c r="D54" s="1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>
        <v>0.3</v>
      </c>
      <c r="AE54" s="37">
        <v>0.3</v>
      </c>
      <c r="AF54" s="37">
        <v>0.3</v>
      </c>
      <c r="AG54" s="37">
        <v>0.3</v>
      </c>
      <c r="AH54" s="37">
        <v>0.3</v>
      </c>
      <c r="AI54" s="37">
        <v>0.3</v>
      </c>
      <c r="AJ54" s="49"/>
      <c r="AL54" s="228">
        <f t="shared" si="0"/>
        <v>1.8</v>
      </c>
      <c r="AM54" s="7">
        <v>-86400</v>
      </c>
      <c r="AN54" s="229">
        <f t="shared" si="1"/>
        <v>-155520</v>
      </c>
    </row>
    <row r="55" spans="1:40" x14ac:dyDescent="0.25">
      <c r="A55" s="11"/>
      <c r="B55" s="15"/>
      <c r="C55" s="187" t="s">
        <v>137</v>
      </c>
      <c r="D55" s="1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49"/>
      <c r="AL55" s="228">
        <f t="shared" si="0"/>
        <v>0</v>
      </c>
      <c r="AM55" s="7">
        <v>-86400</v>
      </c>
      <c r="AN55" s="229">
        <f t="shared" si="1"/>
        <v>0</v>
      </c>
    </row>
    <row r="56" spans="1:40" x14ac:dyDescent="0.25">
      <c r="A56" s="11"/>
      <c r="B56" s="15"/>
      <c r="C56" s="187" t="s">
        <v>138</v>
      </c>
      <c r="D56" s="1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>
        <v>0.1</v>
      </c>
      <c r="AE56" s="37">
        <v>0.1</v>
      </c>
      <c r="AF56" s="37">
        <v>0.1</v>
      </c>
      <c r="AG56" s="37">
        <v>0.1</v>
      </c>
      <c r="AH56" s="37">
        <v>0.1</v>
      </c>
      <c r="AI56" s="37">
        <v>0.1</v>
      </c>
      <c r="AJ56" s="49"/>
      <c r="AL56" s="228">
        <f t="shared" si="0"/>
        <v>0.6</v>
      </c>
      <c r="AM56" s="7">
        <v>-86400</v>
      </c>
      <c r="AN56" s="229">
        <f t="shared" si="1"/>
        <v>-51840</v>
      </c>
    </row>
    <row r="57" spans="1:40" x14ac:dyDescent="0.25">
      <c r="A57" s="11"/>
      <c r="B57" s="15"/>
      <c r="C57" s="7"/>
      <c r="D57" s="13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49"/>
      <c r="AL57" s="228"/>
      <c r="AM57" s="7"/>
      <c r="AN57" s="229"/>
    </row>
    <row r="58" spans="1:40" x14ac:dyDescent="0.25">
      <c r="A58" s="11"/>
      <c r="B58" s="15"/>
      <c r="C58" s="28" t="s">
        <v>27</v>
      </c>
      <c r="D58" s="28">
        <v>0.28000000000000003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49"/>
      <c r="AL58" s="228">
        <f t="shared" si="0"/>
        <v>0</v>
      </c>
      <c r="AM58" s="7">
        <v>86400</v>
      </c>
      <c r="AN58" s="229">
        <f t="shared" si="1"/>
        <v>0</v>
      </c>
    </row>
    <row r="59" spans="1:40" x14ac:dyDescent="0.25">
      <c r="A59" s="11"/>
      <c r="B59" s="15"/>
      <c r="C59" s="28" t="s">
        <v>28</v>
      </c>
      <c r="D59" s="28">
        <v>0.25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49"/>
      <c r="AL59" s="228">
        <f t="shared" si="0"/>
        <v>0</v>
      </c>
      <c r="AM59" s="7">
        <v>86400</v>
      </c>
      <c r="AN59" s="229">
        <f t="shared" si="1"/>
        <v>0</v>
      </c>
    </row>
    <row r="60" spans="1:40" x14ac:dyDescent="0.25">
      <c r="A60" s="11"/>
      <c r="B60" s="15"/>
      <c r="C60" s="28" t="s">
        <v>29</v>
      </c>
      <c r="D60" s="28">
        <v>0.41</v>
      </c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49"/>
      <c r="AL60" s="228">
        <f t="shared" si="0"/>
        <v>0</v>
      </c>
      <c r="AM60" s="7">
        <v>86400</v>
      </c>
      <c r="AN60" s="229">
        <f t="shared" si="1"/>
        <v>0</v>
      </c>
    </row>
    <row r="61" spans="1:40" x14ac:dyDescent="0.25">
      <c r="A61" s="11"/>
      <c r="B61" s="15"/>
      <c r="C61" s="28" t="s">
        <v>30</v>
      </c>
      <c r="D61" s="28">
        <v>0.32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49"/>
      <c r="AL61" s="228">
        <f t="shared" si="0"/>
        <v>0</v>
      </c>
      <c r="AM61" s="7">
        <v>86400</v>
      </c>
      <c r="AN61" s="229">
        <f t="shared" si="1"/>
        <v>0</v>
      </c>
    </row>
    <row r="62" spans="1:40" x14ac:dyDescent="0.25">
      <c r="A62" s="11"/>
      <c r="B62" s="15"/>
      <c r="C62" s="28" t="s">
        <v>31</v>
      </c>
      <c r="D62" s="28">
        <v>0.35</v>
      </c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49"/>
      <c r="AL62" s="228">
        <f t="shared" si="0"/>
        <v>0</v>
      </c>
      <c r="AM62" s="7">
        <v>86400</v>
      </c>
      <c r="AN62" s="229">
        <f t="shared" si="1"/>
        <v>0</v>
      </c>
    </row>
    <row r="63" spans="1:40" x14ac:dyDescent="0.25">
      <c r="A63" s="11"/>
      <c r="B63" s="15"/>
      <c r="C63" s="28" t="s">
        <v>32</v>
      </c>
      <c r="D63" s="28">
        <v>0.3</v>
      </c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49"/>
      <c r="AL63" s="228">
        <f t="shared" si="0"/>
        <v>0</v>
      </c>
      <c r="AM63" s="7">
        <v>86400</v>
      </c>
      <c r="AN63" s="229">
        <f t="shared" si="1"/>
        <v>0</v>
      </c>
    </row>
    <row r="64" spans="1:40" x14ac:dyDescent="0.25">
      <c r="A64" s="11"/>
      <c r="B64" s="15"/>
      <c r="C64" s="28" t="s">
        <v>33</v>
      </c>
      <c r="D64" s="28">
        <v>0.25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49"/>
      <c r="AL64" s="228">
        <f t="shared" si="0"/>
        <v>0</v>
      </c>
      <c r="AM64" s="7">
        <v>86400</v>
      </c>
      <c r="AN64" s="229">
        <f t="shared" si="1"/>
        <v>0</v>
      </c>
    </row>
    <row r="65" spans="1:40" x14ac:dyDescent="0.25">
      <c r="A65" s="11"/>
      <c r="B65" s="15"/>
      <c r="C65" s="28" t="s">
        <v>34</v>
      </c>
      <c r="D65" s="28">
        <v>0.43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49"/>
      <c r="AL65" s="228">
        <f t="shared" si="0"/>
        <v>0</v>
      </c>
      <c r="AM65" s="7">
        <v>86400</v>
      </c>
      <c r="AN65" s="229">
        <f t="shared" si="1"/>
        <v>0</v>
      </c>
    </row>
    <row r="66" spans="1:40" x14ac:dyDescent="0.25">
      <c r="A66" s="11"/>
      <c r="B66" s="15"/>
      <c r="C66" s="28" t="s">
        <v>35</v>
      </c>
      <c r="D66" s="28">
        <v>0.3</v>
      </c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49"/>
      <c r="AL66" s="228">
        <f t="shared" si="0"/>
        <v>0</v>
      </c>
      <c r="AM66" s="7">
        <v>86400</v>
      </c>
      <c r="AN66" s="229">
        <f t="shared" si="1"/>
        <v>0</v>
      </c>
    </row>
    <row r="67" spans="1:40" x14ac:dyDescent="0.25">
      <c r="A67" s="11"/>
      <c r="B67" s="15"/>
      <c r="C67" s="28" t="s">
        <v>36</v>
      </c>
      <c r="D67" s="28">
        <v>0.25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49"/>
      <c r="AL67" s="228">
        <f t="shared" si="0"/>
        <v>0</v>
      </c>
      <c r="AM67" s="7">
        <v>86400</v>
      </c>
      <c r="AN67" s="229">
        <f t="shared" si="1"/>
        <v>0</v>
      </c>
    </row>
    <row r="68" spans="1:40" x14ac:dyDescent="0.25">
      <c r="A68" s="11"/>
      <c r="B68" s="15"/>
      <c r="C68" s="28" t="s">
        <v>37</v>
      </c>
      <c r="D68" s="28">
        <v>0.2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49"/>
      <c r="AL68" s="228">
        <f t="shared" si="0"/>
        <v>0</v>
      </c>
      <c r="AM68" s="7">
        <v>86400</v>
      </c>
      <c r="AN68" s="229">
        <f t="shared" si="1"/>
        <v>0</v>
      </c>
    </row>
    <row r="69" spans="1:40" x14ac:dyDescent="0.25">
      <c r="A69" s="11"/>
      <c r="B69" s="15"/>
      <c r="C69" s="28" t="s">
        <v>38</v>
      </c>
      <c r="D69" s="28">
        <v>0.41</v>
      </c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49"/>
      <c r="AL69" s="228">
        <f t="shared" si="0"/>
        <v>0</v>
      </c>
      <c r="AM69" s="7">
        <v>86400</v>
      </c>
      <c r="AN69" s="229">
        <f t="shared" si="1"/>
        <v>0</v>
      </c>
    </row>
    <row r="70" spans="1:40" x14ac:dyDescent="0.25">
      <c r="A70" s="11"/>
      <c r="B70" s="15"/>
      <c r="C70" s="28" t="s">
        <v>39</v>
      </c>
      <c r="D70" s="28">
        <v>0.15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49"/>
      <c r="AL70" s="228">
        <f t="shared" ref="AL70:AL133" si="5">SUM(F70:AJ70)</f>
        <v>0</v>
      </c>
      <c r="AM70" s="7">
        <v>86400</v>
      </c>
      <c r="AN70" s="229">
        <f t="shared" ref="AN70:AN133" si="6">AL70*AM70</f>
        <v>0</v>
      </c>
    </row>
    <row r="71" spans="1:40" x14ac:dyDescent="0.25">
      <c r="A71" s="11"/>
      <c r="B71" s="15"/>
      <c r="C71" s="28" t="s">
        <v>40</v>
      </c>
      <c r="D71" s="28">
        <v>0.25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49"/>
      <c r="AL71" s="228">
        <f t="shared" si="5"/>
        <v>0</v>
      </c>
      <c r="AM71" s="7">
        <v>86400</v>
      </c>
      <c r="AN71" s="229">
        <f t="shared" si="6"/>
        <v>0</v>
      </c>
    </row>
    <row r="72" spans="1:40" x14ac:dyDescent="0.25">
      <c r="A72" s="11"/>
      <c r="B72" s="15"/>
      <c r="C72" s="28" t="s">
        <v>41</v>
      </c>
      <c r="D72" s="28">
        <v>0.15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49"/>
      <c r="AL72" s="228">
        <f t="shared" si="5"/>
        <v>0</v>
      </c>
      <c r="AM72" s="7">
        <v>86400</v>
      </c>
      <c r="AN72" s="229">
        <f t="shared" si="6"/>
        <v>0</v>
      </c>
    </row>
    <row r="73" spans="1:40" x14ac:dyDescent="0.25">
      <c r="A73" s="11"/>
      <c r="B73" s="15"/>
      <c r="C73" s="28" t="s">
        <v>42</v>
      </c>
      <c r="D73" s="28">
        <v>0.25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49"/>
      <c r="AL73" s="228">
        <f t="shared" si="5"/>
        <v>0</v>
      </c>
      <c r="AM73" s="7">
        <v>86400</v>
      </c>
      <c r="AN73" s="229">
        <f t="shared" si="6"/>
        <v>0</v>
      </c>
    </row>
    <row r="74" spans="1:40" x14ac:dyDescent="0.25">
      <c r="A74" s="11"/>
      <c r="B74" s="15"/>
      <c r="C74" s="28" t="s">
        <v>43</v>
      </c>
      <c r="D74" s="28">
        <v>0.25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49"/>
      <c r="AL74" s="228">
        <f t="shared" si="5"/>
        <v>0</v>
      </c>
      <c r="AM74" s="7">
        <v>86400</v>
      </c>
      <c r="AN74" s="229">
        <f t="shared" si="6"/>
        <v>0</v>
      </c>
    </row>
    <row r="75" spans="1:40" x14ac:dyDescent="0.25">
      <c r="A75" s="11"/>
      <c r="B75" s="15"/>
      <c r="C75" s="28" t="s">
        <v>44</v>
      </c>
      <c r="D75" s="28">
        <v>0.4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49"/>
      <c r="AL75" s="228">
        <f t="shared" si="5"/>
        <v>0</v>
      </c>
      <c r="AM75" s="7">
        <v>86400</v>
      </c>
      <c r="AN75" s="229">
        <f t="shared" si="6"/>
        <v>0</v>
      </c>
    </row>
    <row r="76" spans="1:40" x14ac:dyDescent="0.25">
      <c r="A76" s="11"/>
      <c r="B76" s="15"/>
      <c r="C76" s="28" t="s">
        <v>45</v>
      </c>
      <c r="D76" s="28">
        <v>0.1</v>
      </c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49"/>
      <c r="AL76" s="228">
        <f t="shared" si="5"/>
        <v>0</v>
      </c>
      <c r="AM76" s="7">
        <v>86400</v>
      </c>
      <c r="AN76" s="229">
        <f t="shared" si="6"/>
        <v>0</v>
      </c>
    </row>
    <row r="77" spans="1:40" x14ac:dyDescent="0.25">
      <c r="A77" s="11"/>
      <c r="B77" s="15"/>
      <c r="C77" s="28" t="s">
        <v>46</v>
      </c>
      <c r="D77" s="28">
        <v>0.25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49"/>
      <c r="AL77" s="228">
        <f t="shared" si="5"/>
        <v>0</v>
      </c>
      <c r="AM77" s="7">
        <v>86400</v>
      </c>
      <c r="AN77" s="229">
        <f t="shared" si="6"/>
        <v>0</v>
      </c>
    </row>
    <row r="78" spans="1:40" x14ac:dyDescent="0.25">
      <c r="A78" s="11"/>
      <c r="B78" s="15"/>
      <c r="C78" s="28" t="s">
        <v>47</v>
      </c>
      <c r="D78" s="28">
        <v>0.25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49"/>
      <c r="AL78" s="228">
        <f t="shared" si="5"/>
        <v>0</v>
      </c>
      <c r="AM78" s="7">
        <v>86400</v>
      </c>
      <c r="AN78" s="229">
        <f t="shared" si="6"/>
        <v>0</v>
      </c>
    </row>
    <row r="79" spans="1:40" x14ac:dyDescent="0.25">
      <c r="A79" s="11"/>
      <c r="B79" s="15"/>
      <c r="C79" s="28" t="s">
        <v>48</v>
      </c>
      <c r="D79" s="28">
        <v>0.25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49"/>
      <c r="AL79" s="228">
        <f t="shared" si="5"/>
        <v>0</v>
      </c>
      <c r="AM79" s="7">
        <v>86400</v>
      </c>
      <c r="AN79" s="229">
        <f t="shared" si="6"/>
        <v>0</v>
      </c>
    </row>
    <row r="80" spans="1:40" x14ac:dyDescent="0.25">
      <c r="A80" s="11"/>
      <c r="B80" s="15"/>
      <c r="C80" s="28" t="s">
        <v>49</v>
      </c>
      <c r="D80" s="28">
        <v>0.1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49"/>
      <c r="AL80" s="228">
        <f t="shared" si="5"/>
        <v>0</v>
      </c>
      <c r="AM80" s="7">
        <v>86400</v>
      </c>
      <c r="AN80" s="229">
        <f t="shared" si="6"/>
        <v>0</v>
      </c>
    </row>
    <row r="81" spans="1:40" x14ac:dyDescent="0.25">
      <c r="A81" s="11"/>
      <c r="B81" s="15"/>
      <c r="C81" s="28" t="s">
        <v>50</v>
      </c>
      <c r="D81" s="28">
        <v>0.2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49"/>
      <c r="AL81" s="228">
        <f t="shared" si="5"/>
        <v>0</v>
      </c>
      <c r="AM81" s="7">
        <v>86400</v>
      </c>
      <c r="AN81" s="229">
        <f t="shared" si="6"/>
        <v>0</v>
      </c>
    </row>
    <row r="82" spans="1:40" x14ac:dyDescent="0.25">
      <c r="A82" s="11"/>
      <c r="B82" s="15"/>
      <c r="C82" s="28" t="s">
        <v>51</v>
      </c>
      <c r="D82" s="28">
        <v>0.25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49"/>
      <c r="AL82" s="228">
        <f t="shared" si="5"/>
        <v>0</v>
      </c>
      <c r="AM82" s="7">
        <v>86400</v>
      </c>
      <c r="AN82" s="229">
        <f t="shared" si="6"/>
        <v>0</v>
      </c>
    </row>
    <row r="83" spans="1:40" x14ac:dyDescent="0.25">
      <c r="A83" s="11"/>
      <c r="B83" s="15"/>
      <c r="C83" s="28" t="s">
        <v>52</v>
      </c>
      <c r="D83" s="28">
        <v>0.15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49"/>
      <c r="AL83" s="228">
        <f t="shared" si="5"/>
        <v>0</v>
      </c>
      <c r="AM83" s="7">
        <v>86400</v>
      </c>
      <c r="AN83" s="229">
        <f t="shared" si="6"/>
        <v>0</v>
      </c>
    </row>
    <row r="84" spans="1:40" x14ac:dyDescent="0.25">
      <c r="A84" s="11"/>
      <c r="B84" s="15"/>
      <c r="C84" s="28" t="s">
        <v>53</v>
      </c>
      <c r="D84" s="28">
        <v>0.21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49"/>
      <c r="AL84" s="228">
        <f t="shared" si="5"/>
        <v>0</v>
      </c>
      <c r="AM84" s="7">
        <v>86400</v>
      </c>
      <c r="AN84" s="229">
        <f t="shared" si="6"/>
        <v>0</v>
      </c>
    </row>
    <row r="85" spans="1:40" x14ac:dyDescent="0.25">
      <c r="A85" s="11"/>
      <c r="B85" s="15"/>
      <c r="C85" s="28" t="s">
        <v>54</v>
      </c>
      <c r="D85" s="28">
        <v>0.15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49"/>
      <c r="AL85" s="228">
        <f t="shared" si="5"/>
        <v>0</v>
      </c>
      <c r="AM85" s="7">
        <v>86400</v>
      </c>
      <c r="AN85" s="229">
        <f t="shared" si="6"/>
        <v>0</v>
      </c>
    </row>
    <row r="86" spans="1:40" x14ac:dyDescent="0.25">
      <c r="A86" s="11"/>
      <c r="B86" s="15"/>
      <c r="C86" s="28" t="s">
        <v>55</v>
      </c>
      <c r="D86" s="28">
        <v>0.22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49"/>
      <c r="AL86" s="228">
        <f t="shared" si="5"/>
        <v>0</v>
      </c>
      <c r="AM86" s="7">
        <v>86400</v>
      </c>
      <c r="AN86" s="229">
        <f t="shared" si="6"/>
        <v>0</v>
      </c>
    </row>
    <row r="87" spans="1:40" x14ac:dyDescent="0.25">
      <c r="A87" s="11"/>
      <c r="B87" s="15"/>
      <c r="C87" s="28" t="s">
        <v>56</v>
      </c>
      <c r="D87" s="28">
        <v>0.25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49"/>
      <c r="AL87" s="228">
        <f t="shared" si="5"/>
        <v>0</v>
      </c>
      <c r="AM87" s="7">
        <v>86400</v>
      </c>
      <c r="AN87" s="229">
        <f t="shared" si="6"/>
        <v>0</v>
      </c>
    </row>
    <row r="88" spans="1:40" x14ac:dyDescent="0.25">
      <c r="A88" s="11"/>
      <c r="B88" s="15"/>
      <c r="C88" s="28" t="s">
        <v>57</v>
      </c>
      <c r="D88" s="28">
        <v>0.25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49"/>
      <c r="AL88" s="228">
        <f t="shared" si="5"/>
        <v>0</v>
      </c>
      <c r="AM88" s="7">
        <v>86400</v>
      </c>
      <c r="AN88" s="229">
        <f t="shared" si="6"/>
        <v>0</v>
      </c>
    </row>
    <row r="89" spans="1:40" x14ac:dyDescent="0.25">
      <c r="A89" s="11"/>
      <c r="B89" s="15"/>
      <c r="C89" s="28" t="s">
        <v>58</v>
      </c>
      <c r="D89" s="28">
        <v>0.2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49"/>
      <c r="AL89" s="228">
        <f t="shared" si="5"/>
        <v>0</v>
      </c>
      <c r="AM89" s="7">
        <v>86400</v>
      </c>
      <c r="AN89" s="229">
        <f t="shared" si="6"/>
        <v>0</v>
      </c>
    </row>
    <row r="90" spans="1:40" x14ac:dyDescent="0.25">
      <c r="A90" s="11"/>
      <c r="B90" s="15"/>
      <c r="C90" s="28" t="s">
        <v>59</v>
      </c>
      <c r="D90" s="28">
        <v>0.25</v>
      </c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49"/>
      <c r="AL90" s="228">
        <f t="shared" si="5"/>
        <v>0</v>
      </c>
      <c r="AM90" s="7">
        <v>86400</v>
      </c>
      <c r="AN90" s="229">
        <f t="shared" si="6"/>
        <v>0</v>
      </c>
    </row>
    <row r="91" spans="1:40" x14ac:dyDescent="0.25">
      <c r="A91" s="11"/>
      <c r="B91" s="12"/>
      <c r="C91" s="28" t="s">
        <v>60</v>
      </c>
      <c r="D91" s="204" t="s">
        <v>346</v>
      </c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>
        <v>0.01</v>
      </c>
      <c r="AE91" s="37">
        <v>0.01</v>
      </c>
      <c r="AF91" s="37">
        <v>0.01</v>
      </c>
      <c r="AG91" s="37">
        <v>0.01</v>
      </c>
      <c r="AH91" s="37">
        <v>0.01</v>
      </c>
      <c r="AI91" s="37">
        <v>0.01</v>
      </c>
      <c r="AJ91" s="49"/>
      <c r="AL91" s="228">
        <f t="shared" si="5"/>
        <v>6.0000000000000005E-2</v>
      </c>
      <c r="AM91" s="7">
        <v>86400</v>
      </c>
      <c r="AN91" s="229">
        <f t="shared" si="6"/>
        <v>5184</v>
      </c>
    </row>
    <row r="92" spans="1:40" x14ac:dyDescent="0.25">
      <c r="A92" s="11"/>
      <c r="B92" s="12"/>
      <c r="C92" s="28" t="s">
        <v>61</v>
      </c>
      <c r="D92" s="204" t="s">
        <v>346</v>
      </c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49"/>
      <c r="AL92" s="228">
        <f t="shared" si="5"/>
        <v>0</v>
      </c>
      <c r="AM92" s="7">
        <v>86400</v>
      </c>
      <c r="AN92" s="229">
        <f t="shared" si="6"/>
        <v>0</v>
      </c>
    </row>
    <row r="93" spans="1:40" x14ac:dyDescent="0.25">
      <c r="A93" s="11"/>
      <c r="B93" s="15"/>
      <c r="C93" s="28" t="s">
        <v>62</v>
      </c>
      <c r="D93" s="204" t="s">
        <v>346</v>
      </c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49"/>
      <c r="AL93" s="228">
        <f t="shared" si="5"/>
        <v>0</v>
      </c>
      <c r="AM93" s="7">
        <v>86400</v>
      </c>
      <c r="AN93" s="229">
        <f t="shared" si="6"/>
        <v>0</v>
      </c>
    </row>
    <row r="94" spans="1:40" x14ac:dyDescent="0.25">
      <c r="A94" s="11"/>
      <c r="B94" s="15"/>
      <c r="C94" s="7"/>
      <c r="D94" s="13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49"/>
      <c r="AL94" s="228">
        <f t="shared" si="5"/>
        <v>0</v>
      </c>
      <c r="AM94" s="7"/>
      <c r="AN94" s="229"/>
    </row>
    <row r="95" spans="1:40" x14ac:dyDescent="0.25">
      <c r="A95" s="11"/>
      <c r="B95" s="15"/>
      <c r="C95" s="188" t="s">
        <v>63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214"/>
      <c r="AL95" s="228">
        <f t="shared" si="5"/>
        <v>0</v>
      </c>
      <c r="AM95" s="7">
        <v>86400</v>
      </c>
      <c r="AN95" s="229">
        <f t="shared" si="6"/>
        <v>0</v>
      </c>
    </row>
    <row r="96" spans="1:40" x14ac:dyDescent="0.25">
      <c r="A96" s="11"/>
      <c r="B96" s="15"/>
      <c r="C96" s="188" t="s">
        <v>64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214"/>
      <c r="AL96" s="228">
        <f t="shared" si="5"/>
        <v>0</v>
      </c>
      <c r="AM96" s="7">
        <v>86400</v>
      </c>
      <c r="AN96" s="229">
        <f t="shared" si="6"/>
        <v>0</v>
      </c>
    </row>
    <row r="97" spans="1:40" x14ac:dyDescent="0.25">
      <c r="A97" s="11"/>
      <c r="B97" s="15"/>
      <c r="C97" s="29" t="s">
        <v>65</v>
      </c>
      <c r="D97" s="30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>
        <v>0.13</v>
      </c>
      <c r="AE97" s="37">
        <v>0.13</v>
      </c>
      <c r="AF97" s="37">
        <v>0.13</v>
      </c>
      <c r="AG97" s="37">
        <v>0.13</v>
      </c>
      <c r="AH97" s="37">
        <v>0.13</v>
      </c>
      <c r="AI97" s="37">
        <v>0.13</v>
      </c>
      <c r="AJ97" s="49"/>
      <c r="AL97" s="228">
        <f t="shared" si="5"/>
        <v>0.78</v>
      </c>
      <c r="AM97" s="7">
        <v>86400</v>
      </c>
      <c r="AN97" s="229">
        <f t="shared" si="6"/>
        <v>67392</v>
      </c>
    </row>
    <row r="98" spans="1:40" x14ac:dyDescent="0.25">
      <c r="A98" s="11"/>
      <c r="B98" s="15"/>
      <c r="C98" s="29" t="s">
        <v>66</v>
      </c>
      <c r="D98" s="30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>
        <v>0.1</v>
      </c>
      <c r="AE98" s="37">
        <v>0.1</v>
      </c>
      <c r="AF98" s="37">
        <v>0.1</v>
      </c>
      <c r="AG98" s="37">
        <v>0.1</v>
      </c>
      <c r="AH98" s="37">
        <v>0.1</v>
      </c>
      <c r="AI98" s="37">
        <v>0.1</v>
      </c>
      <c r="AJ98" s="49"/>
      <c r="AL98" s="228">
        <f t="shared" si="5"/>
        <v>0.6</v>
      </c>
      <c r="AM98" s="7">
        <v>86400</v>
      </c>
      <c r="AN98" s="229">
        <f t="shared" si="6"/>
        <v>51840</v>
      </c>
    </row>
    <row r="99" spans="1:40" x14ac:dyDescent="0.25">
      <c r="A99" s="11"/>
      <c r="B99" s="15"/>
      <c r="C99" s="29" t="s">
        <v>67</v>
      </c>
      <c r="D99" s="30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>
        <v>0.12</v>
      </c>
      <c r="AE99" s="37">
        <v>0.12</v>
      </c>
      <c r="AF99" s="37">
        <v>0.12</v>
      </c>
      <c r="AG99" s="37">
        <v>0.12</v>
      </c>
      <c r="AH99" s="37">
        <v>0.12</v>
      </c>
      <c r="AI99" s="37">
        <v>0.12</v>
      </c>
      <c r="AJ99" s="49"/>
      <c r="AL99" s="228">
        <f t="shared" si="5"/>
        <v>0.72</v>
      </c>
      <c r="AM99" s="7">
        <v>86400</v>
      </c>
      <c r="AN99" s="229">
        <f t="shared" si="6"/>
        <v>62208</v>
      </c>
    </row>
    <row r="100" spans="1:40" x14ac:dyDescent="0.25">
      <c r="A100" s="11"/>
      <c r="B100" s="15"/>
      <c r="C100" s="29" t="s">
        <v>68</v>
      </c>
      <c r="D100" s="30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>
        <v>0.15</v>
      </c>
      <c r="AE100" s="37">
        <v>0.15</v>
      </c>
      <c r="AF100" s="37">
        <v>0.15</v>
      </c>
      <c r="AG100" s="37">
        <v>0.15</v>
      </c>
      <c r="AH100" s="37">
        <v>0.15</v>
      </c>
      <c r="AI100" s="37">
        <v>0.15</v>
      </c>
      <c r="AJ100" s="49"/>
      <c r="AL100" s="228">
        <f t="shared" si="5"/>
        <v>0.9</v>
      </c>
      <c r="AM100" s="7">
        <v>86400</v>
      </c>
      <c r="AN100" s="229">
        <f t="shared" si="6"/>
        <v>77760</v>
      </c>
    </row>
    <row r="101" spans="1:40" x14ac:dyDescent="0.25">
      <c r="A101" s="11"/>
      <c r="B101" s="15"/>
      <c r="C101" s="29" t="s">
        <v>69</v>
      </c>
      <c r="D101" s="30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>
        <v>0.16</v>
      </c>
      <c r="AE101" s="37">
        <v>0.16</v>
      </c>
      <c r="AF101" s="37">
        <v>0.16</v>
      </c>
      <c r="AG101" s="37">
        <v>0.16</v>
      </c>
      <c r="AH101" s="37">
        <v>0.16</v>
      </c>
      <c r="AI101" s="37">
        <v>0.16</v>
      </c>
      <c r="AJ101" s="49"/>
      <c r="AL101" s="228">
        <f t="shared" si="5"/>
        <v>0.96000000000000008</v>
      </c>
      <c r="AM101" s="7">
        <v>86400</v>
      </c>
      <c r="AN101" s="229">
        <f t="shared" si="6"/>
        <v>82944</v>
      </c>
    </row>
    <row r="102" spans="1:40" x14ac:dyDescent="0.25">
      <c r="A102" s="11"/>
      <c r="B102" s="15"/>
      <c r="C102" s="29" t="s">
        <v>70</v>
      </c>
      <c r="D102" s="30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>
        <v>0.25</v>
      </c>
      <c r="AE102" s="37">
        <v>0.25</v>
      </c>
      <c r="AF102" s="37">
        <v>0.25</v>
      </c>
      <c r="AG102" s="37">
        <v>0.25</v>
      </c>
      <c r="AH102" s="37">
        <v>0.25</v>
      </c>
      <c r="AI102" s="37">
        <v>0.25</v>
      </c>
      <c r="AJ102" s="49"/>
      <c r="AL102" s="228">
        <f t="shared" si="5"/>
        <v>1.5</v>
      </c>
      <c r="AM102" s="7">
        <v>86400</v>
      </c>
      <c r="AN102" s="229">
        <f t="shared" si="6"/>
        <v>129600</v>
      </c>
    </row>
    <row r="103" spans="1:40" x14ac:dyDescent="0.25">
      <c r="A103" s="11"/>
      <c r="B103" s="15"/>
      <c r="C103" s="31" t="s">
        <v>71</v>
      </c>
      <c r="D103" s="32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>
        <v>1.4999999999999999E-2</v>
      </c>
      <c r="AE103" s="37">
        <v>1.4999999999999999E-2</v>
      </c>
      <c r="AF103" s="37">
        <v>1.4999999999999999E-2</v>
      </c>
      <c r="AG103" s="37">
        <v>1.4999999999999999E-2</v>
      </c>
      <c r="AH103" s="37">
        <v>1.4999999999999999E-2</v>
      </c>
      <c r="AI103" s="37">
        <v>1.4999999999999999E-2</v>
      </c>
      <c r="AJ103" s="49"/>
      <c r="AL103" s="228">
        <f t="shared" si="5"/>
        <v>0.09</v>
      </c>
      <c r="AM103" s="7">
        <v>86400</v>
      </c>
      <c r="AN103" s="229">
        <f t="shared" si="6"/>
        <v>7776</v>
      </c>
    </row>
    <row r="104" spans="1:40" x14ac:dyDescent="0.25">
      <c r="A104" s="11"/>
      <c r="B104" s="15"/>
      <c r="C104" s="31" t="s">
        <v>72</v>
      </c>
      <c r="D104" s="32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>
        <v>0.02</v>
      </c>
      <c r="AE104" s="37">
        <v>0.02</v>
      </c>
      <c r="AF104" s="37">
        <v>0.02</v>
      </c>
      <c r="AG104" s="37">
        <v>0.02</v>
      </c>
      <c r="AH104" s="37">
        <v>0.02</v>
      </c>
      <c r="AI104" s="37">
        <v>0.02</v>
      </c>
      <c r="AJ104" s="49"/>
      <c r="AL104" s="228">
        <f t="shared" si="5"/>
        <v>0.12000000000000001</v>
      </c>
      <c r="AM104" s="7">
        <v>86400</v>
      </c>
      <c r="AN104" s="229">
        <f t="shared" si="6"/>
        <v>10368</v>
      </c>
    </row>
    <row r="105" spans="1:40" x14ac:dyDescent="0.25">
      <c r="A105" s="11"/>
      <c r="B105" s="15"/>
      <c r="C105" s="31" t="s">
        <v>73</v>
      </c>
      <c r="D105" s="32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>
        <v>2.5000000000000001E-2</v>
      </c>
      <c r="AE105" s="37">
        <v>2.5000000000000001E-2</v>
      </c>
      <c r="AF105" s="37">
        <v>2.5000000000000001E-2</v>
      </c>
      <c r="AG105" s="37">
        <v>2.5000000000000001E-2</v>
      </c>
      <c r="AH105" s="37">
        <v>2.5000000000000001E-2</v>
      </c>
      <c r="AI105" s="37">
        <v>2.5000000000000001E-2</v>
      </c>
      <c r="AJ105" s="49"/>
      <c r="AL105" s="228">
        <f t="shared" si="5"/>
        <v>0.15</v>
      </c>
      <c r="AM105" s="7">
        <v>86400</v>
      </c>
      <c r="AN105" s="229">
        <f t="shared" si="6"/>
        <v>12960</v>
      </c>
    </row>
    <row r="106" spans="1:40" x14ac:dyDescent="0.25">
      <c r="A106" s="11"/>
      <c r="B106" s="15"/>
      <c r="C106" s="31" t="s">
        <v>74</v>
      </c>
      <c r="D106" s="32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>
        <v>0.1</v>
      </c>
      <c r="AE106" s="37">
        <v>0.1</v>
      </c>
      <c r="AF106" s="37">
        <v>0.1</v>
      </c>
      <c r="AG106" s="37">
        <v>0.1</v>
      </c>
      <c r="AH106" s="37">
        <v>0.1</v>
      </c>
      <c r="AI106" s="37">
        <v>0.1</v>
      </c>
      <c r="AJ106" s="49"/>
      <c r="AL106" s="228">
        <f t="shared" si="5"/>
        <v>0.6</v>
      </c>
      <c r="AM106" s="7">
        <v>86400</v>
      </c>
      <c r="AN106" s="229">
        <f t="shared" si="6"/>
        <v>51840</v>
      </c>
    </row>
    <row r="107" spans="1:40" x14ac:dyDescent="0.25">
      <c r="A107" s="11"/>
      <c r="B107" s="15"/>
      <c r="C107" s="31" t="s">
        <v>75</v>
      </c>
      <c r="D107" s="32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>
        <v>2.5000000000000001E-2</v>
      </c>
      <c r="AE107" s="37">
        <v>2.5000000000000001E-2</v>
      </c>
      <c r="AF107" s="37">
        <v>2.5000000000000001E-2</v>
      </c>
      <c r="AG107" s="37">
        <v>2.5000000000000001E-2</v>
      </c>
      <c r="AH107" s="37">
        <v>2.5000000000000001E-2</v>
      </c>
      <c r="AI107" s="37">
        <v>2.5000000000000001E-2</v>
      </c>
      <c r="AJ107" s="49"/>
      <c r="AL107" s="228">
        <f t="shared" si="5"/>
        <v>0.15</v>
      </c>
      <c r="AM107" s="7">
        <v>86400</v>
      </c>
      <c r="AN107" s="229">
        <f t="shared" si="6"/>
        <v>12960</v>
      </c>
    </row>
    <row r="108" spans="1:40" x14ac:dyDescent="0.25">
      <c r="A108" s="11"/>
      <c r="B108" s="15"/>
      <c r="C108" s="31" t="s">
        <v>76</v>
      </c>
      <c r="D108" s="32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>
        <v>2.5000000000000001E-2</v>
      </c>
      <c r="AE108" s="37">
        <v>2.5000000000000001E-2</v>
      </c>
      <c r="AF108" s="37">
        <v>2.5000000000000001E-2</v>
      </c>
      <c r="AG108" s="37">
        <v>2.5000000000000001E-2</v>
      </c>
      <c r="AH108" s="37">
        <v>2.5000000000000001E-2</v>
      </c>
      <c r="AI108" s="37">
        <v>2.5000000000000001E-2</v>
      </c>
      <c r="AJ108" s="49"/>
      <c r="AL108" s="228">
        <f t="shared" si="5"/>
        <v>0.15</v>
      </c>
      <c r="AM108" s="7">
        <v>86400</v>
      </c>
      <c r="AN108" s="229">
        <f t="shared" si="6"/>
        <v>12960</v>
      </c>
    </row>
    <row r="109" spans="1:40" x14ac:dyDescent="0.25">
      <c r="A109" s="11"/>
      <c r="B109" s="15"/>
      <c r="C109" s="31" t="s">
        <v>77</v>
      </c>
      <c r="D109" s="32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>
        <v>1.4999999999999999E-2</v>
      </c>
      <c r="AE109" s="37">
        <v>1.4999999999999999E-2</v>
      </c>
      <c r="AF109" s="37">
        <v>1.4999999999999999E-2</v>
      </c>
      <c r="AG109" s="37">
        <v>1.4999999999999999E-2</v>
      </c>
      <c r="AH109" s="37">
        <v>1.4999999999999999E-2</v>
      </c>
      <c r="AI109" s="37">
        <v>1.4999999999999999E-2</v>
      </c>
      <c r="AJ109" s="49"/>
      <c r="AL109" s="228">
        <f t="shared" si="5"/>
        <v>0.09</v>
      </c>
      <c r="AM109" s="7">
        <v>86400</v>
      </c>
      <c r="AN109" s="229">
        <f t="shared" si="6"/>
        <v>7776</v>
      </c>
    </row>
    <row r="110" spans="1:40" x14ac:dyDescent="0.25">
      <c r="A110" s="11"/>
      <c r="B110" s="15"/>
      <c r="C110" s="31" t="s">
        <v>78</v>
      </c>
      <c r="D110" s="32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>
        <v>0.03</v>
      </c>
      <c r="AE110" s="37">
        <v>0.03</v>
      </c>
      <c r="AF110" s="37">
        <v>0.03</v>
      </c>
      <c r="AG110" s="37">
        <v>0.03</v>
      </c>
      <c r="AH110" s="37">
        <v>0.03</v>
      </c>
      <c r="AI110" s="37">
        <v>0.03</v>
      </c>
      <c r="AJ110" s="49"/>
      <c r="AL110" s="228">
        <f t="shared" si="5"/>
        <v>0.18</v>
      </c>
      <c r="AM110" s="7">
        <v>86400</v>
      </c>
      <c r="AN110" s="229">
        <f t="shared" si="6"/>
        <v>15552</v>
      </c>
    </row>
    <row r="111" spans="1:40" x14ac:dyDescent="0.25">
      <c r="A111" s="11"/>
      <c r="B111" s="15"/>
      <c r="C111" s="31" t="s">
        <v>79</v>
      </c>
      <c r="D111" s="32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>
        <v>2.5000000000000001E-2</v>
      </c>
      <c r="AE111" s="37">
        <v>2.5000000000000001E-2</v>
      </c>
      <c r="AF111" s="37">
        <v>2.5000000000000001E-2</v>
      </c>
      <c r="AG111" s="37">
        <v>2.5000000000000001E-2</v>
      </c>
      <c r="AH111" s="37">
        <v>2.5000000000000001E-2</v>
      </c>
      <c r="AI111" s="37">
        <v>2.5000000000000001E-2</v>
      </c>
      <c r="AJ111" s="49"/>
      <c r="AL111" s="228">
        <f t="shared" si="5"/>
        <v>0.15</v>
      </c>
      <c r="AM111" s="7">
        <v>86400</v>
      </c>
      <c r="AN111" s="229">
        <f t="shared" si="6"/>
        <v>12960</v>
      </c>
    </row>
    <row r="112" spans="1:40" x14ac:dyDescent="0.25">
      <c r="A112" s="11"/>
      <c r="B112" s="15"/>
      <c r="C112" s="31" t="s">
        <v>80</v>
      </c>
      <c r="D112" s="32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>
        <v>0.03</v>
      </c>
      <c r="AE112" s="37">
        <v>0.03</v>
      </c>
      <c r="AF112" s="37">
        <v>0.03</v>
      </c>
      <c r="AG112" s="37">
        <v>0.03</v>
      </c>
      <c r="AH112" s="37">
        <v>0.03</v>
      </c>
      <c r="AI112" s="37">
        <v>0.03</v>
      </c>
      <c r="AJ112" s="49"/>
      <c r="AL112" s="228">
        <f t="shared" si="5"/>
        <v>0.18</v>
      </c>
      <c r="AM112" s="7">
        <v>86400</v>
      </c>
      <c r="AN112" s="229">
        <f t="shared" si="6"/>
        <v>15552</v>
      </c>
    </row>
    <row r="113" spans="1:40" x14ac:dyDescent="0.25">
      <c r="A113" s="11"/>
      <c r="B113" s="15"/>
      <c r="C113" s="31" t="s">
        <v>81</v>
      </c>
      <c r="D113" s="32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>
        <v>1.4999999999999999E-2</v>
      </c>
      <c r="AE113" s="37">
        <v>1.4999999999999999E-2</v>
      </c>
      <c r="AF113" s="37">
        <v>1.4999999999999999E-2</v>
      </c>
      <c r="AG113" s="37">
        <v>1.4999999999999999E-2</v>
      </c>
      <c r="AH113" s="37">
        <v>1.4999999999999999E-2</v>
      </c>
      <c r="AI113" s="37">
        <v>1.4999999999999999E-2</v>
      </c>
      <c r="AJ113" s="49"/>
      <c r="AL113" s="228">
        <f t="shared" si="5"/>
        <v>0.09</v>
      </c>
      <c r="AM113" s="7">
        <v>86400</v>
      </c>
      <c r="AN113" s="229">
        <f t="shared" si="6"/>
        <v>7776</v>
      </c>
    </row>
    <row r="114" spans="1:40" x14ac:dyDescent="0.25">
      <c r="A114" s="11"/>
      <c r="B114" s="15"/>
      <c r="C114" s="31" t="s">
        <v>82</v>
      </c>
      <c r="D114" s="32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>
        <v>0.1</v>
      </c>
      <c r="AE114" s="37">
        <v>0.1</v>
      </c>
      <c r="AF114" s="37">
        <v>0.1</v>
      </c>
      <c r="AG114" s="37">
        <v>0.1</v>
      </c>
      <c r="AH114" s="37">
        <v>0.1</v>
      </c>
      <c r="AI114" s="37">
        <v>0.1</v>
      </c>
      <c r="AJ114" s="49"/>
      <c r="AL114" s="228">
        <f t="shared" si="5"/>
        <v>0.6</v>
      </c>
      <c r="AM114" s="7">
        <v>86400</v>
      </c>
      <c r="AN114" s="229">
        <f t="shared" si="6"/>
        <v>51840</v>
      </c>
    </row>
    <row r="115" spans="1:40" x14ac:dyDescent="0.25">
      <c r="A115" s="11"/>
      <c r="B115" s="15"/>
      <c r="C115" s="31" t="s">
        <v>83</v>
      </c>
      <c r="D115" s="32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>
        <v>0.01</v>
      </c>
      <c r="AE115" s="37">
        <v>0.01</v>
      </c>
      <c r="AF115" s="37">
        <v>0.01</v>
      </c>
      <c r="AG115" s="37">
        <v>0.01</v>
      </c>
      <c r="AH115" s="37">
        <v>0.01</v>
      </c>
      <c r="AI115" s="37">
        <v>0.01</v>
      </c>
      <c r="AJ115" s="49"/>
      <c r="AL115" s="228">
        <f t="shared" si="5"/>
        <v>6.0000000000000005E-2</v>
      </c>
      <c r="AM115" s="7">
        <v>86400</v>
      </c>
      <c r="AN115" s="229">
        <f t="shared" si="6"/>
        <v>5184</v>
      </c>
    </row>
    <row r="116" spans="1:40" x14ac:dyDescent="0.25">
      <c r="A116" s="11"/>
      <c r="B116" s="15"/>
      <c r="C116" s="31" t="s">
        <v>84</v>
      </c>
      <c r="D116" s="32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>
        <v>0.01</v>
      </c>
      <c r="AE116" s="37">
        <v>0.01</v>
      </c>
      <c r="AF116" s="37">
        <v>0.01</v>
      </c>
      <c r="AG116" s="37">
        <v>0.01</v>
      </c>
      <c r="AH116" s="37">
        <v>0.01</v>
      </c>
      <c r="AI116" s="37">
        <v>0.01</v>
      </c>
      <c r="AJ116" s="49"/>
      <c r="AL116" s="228">
        <f t="shared" si="5"/>
        <v>6.0000000000000005E-2</v>
      </c>
      <c r="AM116" s="7">
        <v>86400</v>
      </c>
      <c r="AN116" s="229">
        <f t="shared" si="6"/>
        <v>5184</v>
      </c>
    </row>
    <row r="117" spans="1:40" x14ac:dyDescent="0.25">
      <c r="A117" s="11"/>
      <c r="B117" s="15"/>
      <c r="C117" s="31" t="s">
        <v>85</v>
      </c>
      <c r="D117" s="32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>
        <v>1.4999999999999999E-2</v>
      </c>
      <c r="AE117" s="37">
        <v>1.4999999999999999E-2</v>
      </c>
      <c r="AF117" s="37">
        <v>1.4999999999999999E-2</v>
      </c>
      <c r="AG117" s="37">
        <v>1.4999999999999999E-2</v>
      </c>
      <c r="AH117" s="37">
        <v>1.4999999999999999E-2</v>
      </c>
      <c r="AI117" s="37">
        <v>1.4999999999999999E-2</v>
      </c>
      <c r="AJ117" s="49"/>
      <c r="AL117" s="228">
        <f t="shared" si="5"/>
        <v>0.09</v>
      </c>
      <c r="AM117" s="7">
        <v>86400</v>
      </c>
      <c r="AN117" s="229">
        <f t="shared" si="6"/>
        <v>7776</v>
      </c>
    </row>
    <row r="118" spans="1:40" x14ac:dyDescent="0.25">
      <c r="A118" s="11"/>
      <c r="B118" s="15"/>
      <c r="C118" s="31" t="s">
        <v>86</v>
      </c>
      <c r="D118" s="32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>
        <v>1.4999999999999999E-2</v>
      </c>
      <c r="AE118" s="37">
        <v>1.4999999999999999E-2</v>
      </c>
      <c r="AF118" s="37">
        <v>1.4999999999999999E-2</v>
      </c>
      <c r="AG118" s="37">
        <v>1.4999999999999999E-2</v>
      </c>
      <c r="AH118" s="37">
        <v>1.4999999999999999E-2</v>
      </c>
      <c r="AI118" s="37">
        <v>1.4999999999999999E-2</v>
      </c>
      <c r="AJ118" s="49"/>
      <c r="AL118" s="228">
        <f t="shared" si="5"/>
        <v>0.09</v>
      </c>
      <c r="AM118" s="7">
        <v>86400</v>
      </c>
      <c r="AN118" s="229">
        <f t="shared" si="6"/>
        <v>7776</v>
      </c>
    </row>
    <row r="119" spans="1:40" x14ac:dyDescent="0.25">
      <c r="A119" s="11"/>
      <c r="B119" s="15"/>
      <c r="C119" s="31" t="s">
        <v>87</v>
      </c>
      <c r="D119" s="32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>
        <v>0.12</v>
      </c>
      <c r="AE119" s="37">
        <v>0.12</v>
      </c>
      <c r="AF119" s="37">
        <v>0.12</v>
      </c>
      <c r="AG119" s="37">
        <v>0.12</v>
      </c>
      <c r="AH119" s="37">
        <v>0.12</v>
      </c>
      <c r="AI119" s="37">
        <v>0.12</v>
      </c>
      <c r="AJ119" s="49"/>
      <c r="AL119" s="228">
        <f t="shared" si="5"/>
        <v>0.72</v>
      </c>
      <c r="AM119" s="7">
        <v>86400</v>
      </c>
      <c r="AN119" s="229">
        <f t="shared" si="6"/>
        <v>62208</v>
      </c>
    </row>
    <row r="120" spans="1:40" x14ac:dyDescent="0.25">
      <c r="A120" s="11"/>
      <c r="B120" s="15"/>
      <c r="C120" s="31" t="s">
        <v>88</v>
      </c>
      <c r="D120" s="32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>
        <v>0.01</v>
      </c>
      <c r="AE120" s="37">
        <v>0.01</v>
      </c>
      <c r="AF120" s="37">
        <v>0.01</v>
      </c>
      <c r="AG120" s="37">
        <v>0.01</v>
      </c>
      <c r="AH120" s="37">
        <v>0.01</v>
      </c>
      <c r="AI120" s="37">
        <v>0.01</v>
      </c>
      <c r="AJ120" s="49"/>
      <c r="AL120" s="228">
        <f t="shared" si="5"/>
        <v>6.0000000000000005E-2</v>
      </c>
      <c r="AM120" s="7">
        <v>86400</v>
      </c>
      <c r="AN120" s="229">
        <f t="shared" si="6"/>
        <v>5184</v>
      </c>
    </row>
    <row r="121" spans="1:40" x14ac:dyDescent="0.25">
      <c r="A121" s="11"/>
      <c r="B121" s="15"/>
      <c r="C121" s="31" t="s">
        <v>89</v>
      </c>
      <c r="D121" s="32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>
        <v>0.25</v>
      </c>
      <c r="AE121" s="37">
        <v>0.25</v>
      </c>
      <c r="AF121" s="37">
        <v>0.25</v>
      </c>
      <c r="AG121" s="37">
        <v>0.25</v>
      </c>
      <c r="AH121" s="37">
        <v>0.25</v>
      </c>
      <c r="AI121" s="37">
        <v>0.25</v>
      </c>
      <c r="AJ121" s="49"/>
      <c r="AL121" s="228">
        <f t="shared" si="5"/>
        <v>1.5</v>
      </c>
      <c r="AM121" s="7">
        <v>86400</v>
      </c>
      <c r="AN121" s="229">
        <f t="shared" si="6"/>
        <v>129600</v>
      </c>
    </row>
    <row r="122" spans="1:40" x14ac:dyDescent="0.25">
      <c r="A122" s="11"/>
      <c r="B122" s="15"/>
      <c r="C122" s="31" t="s">
        <v>90</v>
      </c>
      <c r="D122" s="32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>
        <v>1.4999999999999999E-2</v>
      </c>
      <c r="AE122" s="37">
        <v>1.4999999999999999E-2</v>
      </c>
      <c r="AF122" s="37">
        <v>1.4999999999999999E-2</v>
      </c>
      <c r="AG122" s="37">
        <v>1.4999999999999999E-2</v>
      </c>
      <c r="AH122" s="37">
        <v>1.4999999999999999E-2</v>
      </c>
      <c r="AI122" s="37">
        <v>1.4999999999999999E-2</v>
      </c>
      <c r="AJ122" s="49"/>
      <c r="AL122" s="228">
        <f t="shared" si="5"/>
        <v>0.09</v>
      </c>
      <c r="AM122" s="7">
        <v>86400</v>
      </c>
      <c r="AN122" s="229">
        <f t="shared" si="6"/>
        <v>7776</v>
      </c>
    </row>
    <row r="123" spans="1:40" x14ac:dyDescent="0.25">
      <c r="A123" s="11"/>
      <c r="B123" s="15"/>
      <c r="C123" s="31" t="s">
        <v>91</v>
      </c>
      <c r="D123" s="32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>
        <v>0.08</v>
      </c>
      <c r="AE123" s="37">
        <v>0.08</v>
      </c>
      <c r="AF123" s="37">
        <v>0.08</v>
      </c>
      <c r="AG123" s="37">
        <v>0.08</v>
      </c>
      <c r="AH123" s="37">
        <v>0.08</v>
      </c>
      <c r="AI123" s="37">
        <v>0.08</v>
      </c>
      <c r="AJ123" s="49"/>
      <c r="AL123" s="228">
        <f t="shared" si="5"/>
        <v>0.48000000000000004</v>
      </c>
      <c r="AM123" s="7">
        <v>86400</v>
      </c>
      <c r="AN123" s="229">
        <f t="shared" si="6"/>
        <v>41472</v>
      </c>
    </row>
    <row r="124" spans="1:40" x14ac:dyDescent="0.25">
      <c r="A124" s="11"/>
      <c r="B124" s="15"/>
      <c r="C124" s="31" t="s">
        <v>92</v>
      </c>
      <c r="D124" s="32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>
        <v>0.1</v>
      </c>
      <c r="AE124" s="37">
        <v>0.1</v>
      </c>
      <c r="AF124" s="37">
        <v>0.1</v>
      </c>
      <c r="AG124" s="37">
        <v>0.1</v>
      </c>
      <c r="AH124" s="37">
        <v>0.1</v>
      </c>
      <c r="AI124" s="37">
        <v>0.1</v>
      </c>
      <c r="AJ124" s="49"/>
      <c r="AL124" s="228">
        <f t="shared" si="5"/>
        <v>0.6</v>
      </c>
      <c r="AM124" s="7">
        <v>86400</v>
      </c>
      <c r="AN124" s="229">
        <f t="shared" si="6"/>
        <v>51840</v>
      </c>
    </row>
    <row r="125" spans="1:40" x14ac:dyDescent="0.25">
      <c r="A125" s="11"/>
      <c r="B125" s="15"/>
      <c r="C125" s="31" t="s">
        <v>93</v>
      </c>
      <c r="D125" s="32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>
        <v>0.3</v>
      </c>
      <c r="AE125" s="37">
        <v>0.3</v>
      </c>
      <c r="AF125" s="37">
        <v>0.3</v>
      </c>
      <c r="AG125" s="37">
        <v>0.3</v>
      </c>
      <c r="AH125" s="37">
        <v>0.3</v>
      </c>
      <c r="AI125" s="37">
        <v>0.3</v>
      </c>
      <c r="AJ125" s="49"/>
      <c r="AL125" s="228">
        <f t="shared" si="5"/>
        <v>1.8</v>
      </c>
      <c r="AM125" s="7">
        <v>86400</v>
      </c>
      <c r="AN125" s="229">
        <f t="shared" si="6"/>
        <v>155520</v>
      </c>
    </row>
    <row r="126" spans="1:40" x14ac:dyDescent="0.25">
      <c r="A126" s="11"/>
      <c r="B126" s="15"/>
      <c r="C126" s="33" t="s">
        <v>94</v>
      </c>
      <c r="D126" s="34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>
        <v>0.05</v>
      </c>
      <c r="AE126" s="37">
        <v>0.05</v>
      </c>
      <c r="AF126" s="37">
        <v>0.05</v>
      </c>
      <c r="AG126" s="37">
        <v>0.05</v>
      </c>
      <c r="AH126" s="37">
        <v>0.05</v>
      </c>
      <c r="AI126" s="37">
        <v>0.05</v>
      </c>
      <c r="AJ126" s="49"/>
      <c r="AL126" s="228">
        <f t="shared" si="5"/>
        <v>0.3</v>
      </c>
      <c r="AM126" s="7">
        <v>86400</v>
      </c>
      <c r="AN126" s="229">
        <f t="shared" si="6"/>
        <v>25920</v>
      </c>
    </row>
    <row r="127" spans="1:40" x14ac:dyDescent="0.25">
      <c r="A127" s="11"/>
      <c r="B127" s="15"/>
      <c r="C127" s="188" t="s">
        <v>95</v>
      </c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214"/>
      <c r="AL127" s="228">
        <f t="shared" si="5"/>
        <v>0</v>
      </c>
      <c r="AM127" s="7">
        <v>86400</v>
      </c>
      <c r="AN127" s="229">
        <f t="shared" si="6"/>
        <v>0</v>
      </c>
    </row>
    <row r="128" spans="1:40" x14ac:dyDescent="0.25">
      <c r="A128" s="11"/>
      <c r="B128" s="15"/>
      <c r="C128" s="33" t="s">
        <v>96</v>
      </c>
      <c r="D128" s="34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49"/>
      <c r="AL128" s="228">
        <f t="shared" si="5"/>
        <v>0</v>
      </c>
      <c r="AM128" s="7">
        <v>86400</v>
      </c>
      <c r="AN128" s="229">
        <f t="shared" si="6"/>
        <v>0</v>
      </c>
    </row>
    <row r="129" spans="1:40" x14ac:dyDescent="0.25">
      <c r="A129" s="11"/>
      <c r="B129" s="15"/>
      <c r="C129" s="33" t="s">
        <v>97</v>
      </c>
      <c r="D129" s="34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>
        <v>0.05</v>
      </c>
      <c r="AE129" s="37">
        <v>0.05</v>
      </c>
      <c r="AF129" s="37">
        <v>0.05</v>
      </c>
      <c r="AG129" s="37">
        <v>0.05</v>
      </c>
      <c r="AH129" s="37">
        <v>0.05</v>
      </c>
      <c r="AI129" s="37">
        <v>0.05</v>
      </c>
      <c r="AJ129" s="49"/>
      <c r="AL129" s="228">
        <f t="shared" si="5"/>
        <v>0.3</v>
      </c>
      <c r="AM129" s="7">
        <v>86400</v>
      </c>
      <c r="AN129" s="229">
        <f t="shared" si="6"/>
        <v>25920</v>
      </c>
    </row>
    <row r="130" spans="1:40" x14ac:dyDescent="0.25">
      <c r="A130" s="11"/>
      <c r="B130" s="15"/>
      <c r="C130" s="188" t="s">
        <v>98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214"/>
      <c r="AL130" s="228">
        <f t="shared" si="5"/>
        <v>0</v>
      </c>
      <c r="AM130" s="7">
        <v>86400</v>
      </c>
      <c r="AN130" s="229">
        <f t="shared" si="6"/>
        <v>0</v>
      </c>
    </row>
    <row r="131" spans="1:40" x14ac:dyDescent="0.25">
      <c r="A131" s="11"/>
      <c r="B131" s="15"/>
      <c r="C131" s="33" t="s">
        <v>99</v>
      </c>
      <c r="D131" s="34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>
        <v>0.03</v>
      </c>
      <c r="AE131" s="37">
        <v>0.03</v>
      </c>
      <c r="AF131" s="37">
        <v>0.03</v>
      </c>
      <c r="AG131" s="37">
        <v>0.03</v>
      </c>
      <c r="AH131" s="37">
        <v>0.03</v>
      </c>
      <c r="AI131" s="37">
        <v>0.03</v>
      </c>
      <c r="AJ131" s="49"/>
      <c r="AL131" s="228">
        <f t="shared" si="5"/>
        <v>0.18</v>
      </c>
      <c r="AM131" s="7">
        <v>86400</v>
      </c>
      <c r="AN131" s="229">
        <f t="shared" si="6"/>
        <v>15552</v>
      </c>
    </row>
    <row r="132" spans="1:40" x14ac:dyDescent="0.25">
      <c r="A132" s="11"/>
      <c r="B132" s="15"/>
      <c r="C132" s="188" t="s">
        <v>100</v>
      </c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214"/>
      <c r="AL132" s="228">
        <f t="shared" si="5"/>
        <v>0</v>
      </c>
      <c r="AM132" s="7">
        <v>86400</v>
      </c>
      <c r="AN132" s="229">
        <f t="shared" si="6"/>
        <v>0</v>
      </c>
    </row>
    <row r="133" spans="1:40" x14ac:dyDescent="0.25">
      <c r="A133" s="11"/>
      <c r="B133" s="15"/>
      <c r="C133" s="33" t="s">
        <v>101</v>
      </c>
      <c r="D133" s="34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49"/>
      <c r="AL133" s="228">
        <f t="shared" si="5"/>
        <v>0</v>
      </c>
      <c r="AM133" s="7">
        <v>86400</v>
      </c>
      <c r="AN133" s="229">
        <f t="shared" si="6"/>
        <v>0</v>
      </c>
    </row>
    <row r="134" spans="1:40" x14ac:dyDescent="0.25">
      <c r="A134" s="11"/>
      <c r="B134" s="15"/>
      <c r="C134" s="188" t="s">
        <v>102</v>
      </c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214"/>
      <c r="AL134" s="228">
        <f t="shared" ref="AL134:AL157" si="7">SUM(F134:AJ134)</f>
        <v>0</v>
      </c>
      <c r="AM134" s="7">
        <v>86400</v>
      </c>
      <c r="AN134" s="229">
        <f t="shared" ref="AN134:AN157" si="8">AL134*AM134</f>
        <v>0</v>
      </c>
    </row>
    <row r="135" spans="1:40" x14ac:dyDescent="0.25">
      <c r="A135" s="11"/>
      <c r="B135" s="15"/>
      <c r="C135" s="33" t="s">
        <v>103</v>
      </c>
      <c r="D135" s="34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>
        <v>0.1</v>
      </c>
      <c r="AE135" s="37">
        <v>0.1</v>
      </c>
      <c r="AF135" s="37">
        <v>0.1</v>
      </c>
      <c r="AG135" s="37">
        <v>0.1</v>
      </c>
      <c r="AH135" s="37">
        <v>0.1</v>
      </c>
      <c r="AI135" s="37">
        <v>0.1</v>
      </c>
      <c r="AJ135" s="49"/>
      <c r="AL135" s="228">
        <f t="shared" si="7"/>
        <v>0.6</v>
      </c>
      <c r="AM135" s="7">
        <v>86400</v>
      </c>
      <c r="AN135" s="229">
        <f t="shared" si="8"/>
        <v>51840</v>
      </c>
    </row>
    <row r="136" spans="1:40" x14ac:dyDescent="0.25">
      <c r="A136" s="11"/>
      <c r="B136" s="15"/>
      <c r="C136" s="33" t="s">
        <v>104</v>
      </c>
      <c r="D136" s="34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>
        <v>0.05</v>
      </c>
      <c r="AE136" s="37">
        <v>0.05</v>
      </c>
      <c r="AF136" s="37">
        <v>0.05</v>
      </c>
      <c r="AG136" s="37">
        <v>0.05</v>
      </c>
      <c r="AH136" s="37">
        <v>0.05</v>
      </c>
      <c r="AI136" s="37">
        <v>0.05</v>
      </c>
      <c r="AJ136" s="49"/>
      <c r="AL136" s="228">
        <f t="shared" si="7"/>
        <v>0.3</v>
      </c>
      <c r="AM136" s="7">
        <v>86400</v>
      </c>
      <c r="AN136" s="229">
        <f t="shared" si="8"/>
        <v>25920</v>
      </c>
    </row>
    <row r="137" spans="1:40" x14ac:dyDescent="0.25">
      <c r="A137" s="11"/>
      <c r="B137" s="15"/>
      <c r="C137" s="188" t="s">
        <v>105</v>
      </c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214"/>
      <c r="AL137" s="228">
        <f t="shared" si="7"/>
        <v>0</v>
      </c>
      <c r="AM137" s="7">
        <v>86400</v>
      </c>
      <c r="AN137" s="229">
        <f t="shared" si="8"/>
        <v>0</v>
      </c>
    </row>
    <row r="138" spans="1:40" x14ac:dyDescent="0.25">
      <c r="A138" s="11"/>
      <c r="B138" s="15"/>
      <c r="C138" s="33" t="s">
        <v>106</v>
      </c>
      <c r="D138" s="34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49"/>
      <c r="AL138" s="228">
        <f t="shared" si="7"/>
        <v>0</v>
      </c>
      <c r="AM138" s="7">
        <v>86400</v>
      </c>
      <c r="AN138" s="229">
        <f t="shared" si="8"/>
        <v>0</v>
      </c>
    </row>
    <row r="139" spans="1:40" x14ac:dyDescent="0.25">
      <c r="A139" s="11"/>
      <c r="B139" s="15"/>
      <c r="C139" s="35" t="s">
        <v>107</v>
      </c>
      <c r="D139" s="36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>
        <v>0.03</v>
      </c>
      <c r="AE139" s="37">
        <v>0.03</v>
      </c>
      <c r="AF139" s="37">
        <v>0.03</v>
      </c>
      <c r="AG139" s="37">
        <v>0.03</v>
      </c>
      <c r="AH139" s="37">
        <v>0.03</v>
      </c>
      <c r="AI139" s="37">
        <v>0.03</v>
      </c>
      <c r="AJ139" s="49"/>
      <c r="AL139" s="228">
        <f t="shared" si="7"/>
        <v>0.18</v>
      </c>
      <c r="AM139" s="7">
        <v>86400</v>
      </c>
      <c r="AN139" s="229">
        <f t="shared" si="8"/>
        <v>15552</v>
      </c>
    </row>
    <row r="140" spans="1:40" x14ac:dyDescent="0.25">
      <c r="A140" s="11"/>
      <c r="B140" s="15"/>
      <c r="C140" s="35" t="s">
        <v>108</v>
      </c>
      <c r="D140" s="36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>
        <v>0.05</v>
      </c>
      <c r="AE140" s="37">
        <v>0.05</v>
      </c>
      <c r="AF140" s="37">
        <v>0.05</v>
      </c>
      <c r="AG140" s="37">
        <v>0.05</v>
      </c>
      <c r="AH140" s="37">
        <v>0.05</v>
      </c>
      <c r="AI140" s="37">
        <v>0.05</v>
      </c>
      <c r="AJ140" s="49"/>
      <c r="AL140" s="228">
        <f t="shared" si="7"/>
        <v>0.3</v>
      </c>
      <c r="AM140" s="7">
        <v>86400</v>
      </c>
      <c r="AN140" s="229">
        <f t="shared" si="8"/>
        <v>25920</v>
      </c>
    </row>
    <row r="141" spans="1:40" x14ac:dyDescent="0.25">
      <c r="A141" s="11"/>
      <c r="B141" s="15"/>
      <c r="C141" s="35" t="s">
        <v>109</v>
      </c>
      <c r="D141" s="36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>
        <v>0.1</v>
      </c>
      <c r="AE141" s="37">
        <v>0.1</v>
      </c>
      <c r="AF141" s="37">
        <v>0.1</v>
      </c>
      <c r="AG141" s="37">
        <v>0.1</v>
      </c>
      <c r="AH141" s="37">
        <v>0.1</v>
      </c>
      <c r="AI141" s="37">
        <v>0.1</v>
      </c>
      <c r="AJ141" s="49"/>
      <c r="AL141" s="228">
        <f t="shared" si="7"/>
        <v>0.6</v>
      </c>
      <c r="AM141" s="7">
        <v>86400</v>
      </c>
      <c r="AN141" s="229">
        <f t="shared" si="8"/>
        <v>51840</v>
      </c>
    </row>
    <row r="142" spans="1:40" x14ac:dyDescent="0.25">
      <c r="A142" s="11"/>
      <c r="B142" s="15"/>
      <c r="C142" s="188" t="s">
        <v>110</v>
      </c>
      <c r="D142" s="36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214"/>
      <c r="AL142" s="228">
        <f t="shared" si="7"/>
        <v>0</v>
      </c>
      <c r="AM142" s="7">
        <v>86400</v>
      </c>
      <c r="AN142" s="229">
        <f t="shared" si="8"/>
        <v>0</v>
      </c>
    </row>
    <row r="143" spans="1:40" x14ac:dyDescent="0.25">
      <c r="A143" s="11"/>
      <c r="B143" s="15"/>
      <c r="C143" s="188" t="s">
        <v>111</v>
      </c>
      <c r="D143" s="36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214"/>
      <c r="AL143" s="228">
        <f t="shared" si="7"/>
        <v>0</v>
      </c>
      <c r="AM143" s="7">
        <v>86400</v>
      </c>
      <c r="AN143" s="229">
        <f t="shared" si="8"/>
        <v>0</v>
      </c>
    </row>
    <row r="144" spans="1:40" x14ac:dyDescent="0.25">
      <c r="A144" s="11"/>
      <c r="B144" s="15"/>
      <c r="C144" s="188" t="s">
        <v>112</v>
      </c>
      <c r="D144" s="36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214"/>
      <c r="AL144" s="228">
        <f t="shared" si="7"/>
        <v>0</v>
      </c>
      <c r="AM144" s="7">
        <v>86400</v>
      </c>
      <c r="AN144" s="229">
        <f t="shared" si="8"/>
        <v>0</v>
      </c>
    </row>
    <row r="145" spans="1:40" x14ac:dyDescent="0.25">
      <c r="A145" s="11"/>
      <c r="B145" s="15"/>
      <c r="C145" s="35" t="s">
        <v>113</v>
      </c>
      <c r="D145" s="36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49"/>
      <c r="AL145" s="228">
        <f t="shared" si="7"/>
        <v>0</v>
      </c>
      <c r="AM145" s="7">
        <v>86400</v>
      </c>
      <c r="AN145" s="229">
        <f t="shared" si="8"/>
        <v>0</v>
      </c>
    </row>
    <row r="146" spans="1:40" x14ac:dyDescent="0.25">
      <c r="A146" s="11"/>
      <c r="B146" s="15"/>
      <c r="C146" s="35" t="s">
        <v>114</v>
      </c>
      <c r="D146" s="36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>
        <v>0.03</v>
      </c>
      <c r="AE146" s="37">
        <v>0.03</v>
      </c>
      <c r="AF146" s="37">
        <v>0.03</v>
      </c>
      <c r="AG146" s="37">
        <v>0.03</v>
      </c>
      <c r="AH146" s="37">
        <v>0.03</v>
      </c>
      <c r="AI146" s="37">
        <v>0.03</v>
      </c>
      <c r="AJ146" s="49"/>
      <c r="AL146" s="228">
        <f t="shared" si="7"/>
        <v>0.18</v>
      </c>
      <c r="AM146" s="7">
        <v>86400</v>
      </c>
      <c r="AN146" s="229">
        <f t="shared" si="8"/>
        <v>15552</v>
      </c>
    </row>
    <row r="147" spans="1:40" x14ac:dyDescent="0.25">
      <c r="A147" s="11"/>
      <c r="B147" s="15"/>
      <c r="C147" s="35" t="s">
        <v>115</v>
      </c>
      <c r="D147" s="36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>
        <v>0.05</v>
      </c>
      <c r="AE147" s="37">
        <v>0.05</v>
      </c>
      <c r="AF147" s="37">
        <v>0.05</v>
      </c>
      <c r="AG147" s="37">
        <v>0.05</v>
      </c>
      <c r="AH147" s="37">
        <v>0.05</v>
      </c>
      <c r="AI147" s="37">
        <v>0.05</v>
      </c>
      <c r="AJ147" s="49"/>
      <c r="AL147" s="228">
        <f t="shared" si="7"/>
        <v>0.3</v>
      </c>
      <c r="AM147" s="7">
        <v>86400</v>
      </c>
      <c r="AN147" s="229">
        <f t="shared" si="8"/>
        <v>25920</v>
      </c>
    </row>
    <row r="148" spans="1:40" x14ac:dyDescent="0.25">
      <c r="A148" s="11"/>
      <c r="B148" s="15"/>
      <c r="C148" s="35" t="s">
        <v>116</v>
      </c>
      <c r="D148" s="36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>
        <v>0.05</v>
      </c>
      <c r="AE148" s="37">
        <v>0.05</v>
      </c>
      <c r="AF148" s="37">
        <v>0.05</v>
      </c>
      <c r="AG148" s="37">
        <v>0.05</v>
      </c>
      <c r="AH148" s="37">
        <v>0.05</v>
      </c>
      <c r="AI148" s="37">
        <v>0.05</v>
      </c>
      <c r="AJ148" s="49"/>
      <c r="AL148" s="228">
        <f t="shared" si="7"/>
        <v>0.3</v>
      </c>
      <c r="AM148" s="7">
        <v>86400</v>
      </c>
      <c r="AN148" s="229">
        <f t="shared" si="8"/>
        <v>25920</v>
      </c>
    </row>
    <row r="149" spans="1:40" x14ac:dyDescent="0.25">
      <c r="A149" s="11"/>
      <c r="B149" s="15"/>
      <c r="C149" s="188" t="s">
        <v>117</v>
      </c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214"/>
      <c r="AL149" s="228">
        <f t="shared" si="7"/>
        <v>0</v>
      </c>
      <c r="AM149" s="7">
        <v>86400</v>
      </c>
      <c r="AN149" s="229">
        <f t="shared" si="8"/>
        <v>0</v>
      </c>
    </row>
    <row r="150" spans="1:40" x14ac:dyDescent="0.25">
      <c r="A150" s="41"/>
      <c r="B150" s="15"/>
      <c r="C150" s="42"/>
      <c r="D150" s="4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53"/>
      <c r="AL150" s="228"/>
      <c r="AM150" s="7"/>
      <c r="AN150" s="229"/>
    </row>
    <row r="151" spans="1:40" s="7" customFormat="1" ht="15.75" thickBot="1" x14ac:dyDescent="0.3">
      <c r="A151" s="41"/>
      <c r="B151" s="18"/>
      <c r="C151" s="19" t="s">
        <v>139</v>
      </c>
      <c r="D151" s="211"/>
      <c r="E151" s="45">
        <f>86400*SUM(F151:AJ151)</f>
        <v>4324320</v>
      </c>
      <c r="F151" s="50">
        <f>F44-SUM(F46:F56)+SUM(F58:F150)</f>
        <v>0</v>
      </c>
      <c r="G151" s="50">
        <f t="shared" ref="G151:Y151" si="9">G44-SUM(G46:G56)+SUM(G58:G150)</f>
        <v>0</v>
      </c>
      <c r="H151" s="50">
        <f>H44-SUM(H46:H56)+SUM(H58:H150)</f>
        <v>0</v>
      </c>
      <c r="I151" s="50">
        <f t="shared" si="9"/>
        <v>0</v>
      </c>
      <c r="J151" s="50">
        <f t="shared" si="9"/>
        <v>0</v>
      </c>
      <c r="K151" s="50">
        <f t="shared" si="9"/>
        <v>0</v>
      </c>
      <c r="L151" s="50">
        <f t="shared" si="9"/>
        <v>0</v>
      </c>
      <c r="M151" s="50">
        <f t="shared" si="9"/>
        <v>0</v>
      </c>
      <c r="N151" s="50">
        <f t="shared" si="9"/>
        <v>0</v>
      </c>
      <c r="O151" s="50">
        <f t="shared" si="9"/>
        <v>0</v>
      </c>
      <c r="P151" s="50">
        <f t="shared" si="9"/>
        <v>0</v>
      </c>
      <c r="Q151" s="50">
        <f t="shared" si="9"/>
        <v>0</v>
      </c>
      <c r="R151" s="50">
        <f t="shared" si="9"/>
        <v>0</v>
      </c>
      <c r="S151" s="50">
        <f t="shared" si="9"/>
        <v>0</v>
      </c>
      <c r="T151" s="50">
        <f t="shared" si="9"/>
        <v>0</v>
      </c>
      <c r="U151" s="50">
        <f t="shared" si="9"/>
        <v>0</v>
      </c>
      <c r="V151" s="50">
        <f t="shared" si="9"/>
        <v>0</v>
      </c>
      <c r="W151" s="50">
        <f t="shared" si="9"/>
        <v>0</v>
      </c>
      <c r="X151" s="50">
        <f t="shared" si="9"/>
        <v>0</v>
      </c>
      <c r="Y151" s="50">
        <f t="shared" si="9"/>
        <v>0</v>
      </c>
      <c r="Z151" s="50">
        <f>Z44-SUM(Z46:Z56)+SUM(Z58:Z150)</f>
        <v>0</v>
      </c>
      <c r="AA151" s="50">
        <f t="shared" ref="AA151" si="10">AA44-SUM(AA46:AA56)+SUM(AA58:AA150)</f>
        <v>0</v>
      </c>
      <c r="AB151" s="50">
        <f t="shared" ref="AB151" si="11">AB44-SUM(AB46:AB56)+SUM(AB58:AB150)</f>
        <v>0</v>
      </c>
      <c r="AC151" s="50">
        <f t="shared" ref="AC151" si="12">AC44-SUM(AC46:AC56)+SUM(AC58:AC150)</f>
        <v>0</v>
      </c>
      <c r="AD151" s="50">
        <f t="shared" ref="AD151" si="13">AD44-SUM(AD46:AD56)+SUM(AD58:AD150)</f>
        <v>8.18</v>
      </c>
      <c r="AE151" s="50">
        <f t="shared" ref="AE151" si="14">AE44-SUM(AE46:AE56)+SUM(AE58:AE150)</f>
        <v>8.51</v>
      </c>
      <c r="AF151" s="50">
        <f t="shared" ref="AF151" si="15">AF44-SUM(AF46:AF56)+SUM(AF58:AF150)</f>
        <v>8.43</v>
      </c>
      <c r="AG151" s="50">
        <f t="shared" ref="AG151" si="16">AG44-SUM(AG46:AG56)+SUM(AG58:AG150)</f>
        <v>8.2199999999999989</v>
      </c>
      <c r="AH151" s="50">
        <f>AH44-SUM(AH46:AH56)+SUM(AH58:AH150)</f>
        <v>8.41</v>
      </c>
      <c r="AI151" s="50">
        <f t="shared" ref="AI151" si="17">AI44-SUM(AI46:AI56)+SUM(AI58:AI150)</f>
        <v>8.2999999999999989</v>
      </c>
      <c r="AJ151" s="51">
        <f>AJ44-SUM(AJ46:AJ56)+SUM(AJ58:AJ150)</f>
        <v>0</v>
      </c>
      <c r="AL151" s="230">
        <f t="shared" si="7"/>
        <v>50.05</v>
      </c>
      <c r="AM151" s="19">
        <v>86400</v>
      </c>
      <c r="AN151" s="231">
        <f t="shared" si="8"/>
        <v>4324320</v>
      </c>
    </row>
    <row r="152" spans="1:40" s="7" customFormat="1" ht="16.5" thickTop="1" thickBot="1" x14ac:dyDescent="0.3">
      <c r="A152" s="11"/>
      <c r="D152" s="13"/>
      <c r="E152" s="6"/>
      <c r="F152" s="37"/>
      <c r="G152" s="37"/>
      <c r="H152" s="37"/>
      <c r="I152" s="37"/>
      <c r="J152" s="37"/>
      <c r="K152" s="37"/>
      <c r="L152" s="37"/>
      <c r="M152" s="37"/>
      <c r="N152" s="37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L152" s="13"/>
      <c r="AN152" s="14"/>
    </row>
    <row r="153" spans="1:40" ht="15.75" thickTop="1" x14ac:dyDescent="0.25">
      <c r="A153" s="11"/>
      <c r="B153" s="22" t="s">
        <v>118</v>
      </c>
      <c r="C153" s="23" t="s">
        <v>119</v>
      </c>
      <c r="D153" s="8">
        <v>0.26</v>
      </c>
      <c r="E153" s="44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8"/>
      <c r="AL153" s="226">
        <f t="shared" si="7"/>
        <v>0</v>
      </c>
      <c r="AM153" s="9">
        <v>86400</v>
      </c>
      <c r="AN153" s="227">
        <f t="shared" si="8"/>
        <v>0</v>
      </c>
    </row>
    <row r="154" spans="1:40" x14ac:dyDescent="0.25">
      <c r="A154" s="11"/>
      <c r="B154" s="303"/>
      <c r="C154" s="16" t="s">
        <v>120</v>
      </c>
      <c r="D154" s="13">
        <v>0.25</v>
      </c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49"/>
      <c r="AL154" s="228">
        <f t="shared" si="7"/>
        <v>0</v>
      </c>
      <c r="AM154" s="7">
        <v>86400</v>
      </c>
      <c r="AN154" s="229">
        <f t="shared" si="8"/>
        <v>0</v>
      </c>
    </row>
    <row r="155" spans="1:40" x14ac:dyDescent="0.25">
      <c r="A155" s="41"/>
      <c r="B155" s="15"/>
      <c r="C155" s="16" t="s">
        <v>121</v>
      </c>
      <c r="D155" s="13">
        <v>0.24</v>
      </c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49"/>
      <c r="AL155" s="228">
        <f t="shared" si="7"/>
        <v>0</v>
      </c>
      <c r="AM155" s="7">
        <v>86400</v>
      </c>
      <c r="AN155" s="229">
        <f t="shared" si="8"/>
        <v>0</v>
      </c>
    </row>
    <row r="156" spans="1:40" x14ac:dyDescent="0.25">
      <c r="A156" s="41"/>
      <c r="B156" s="15"/>
      <c r="C156" s="16"/>
      <c r="D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53"/>
      <c r="AL156" s="228"/>
      <c r="AM156" s="7"/>
      <c r="AN156" s="229"/>
    </row>
    <row r="157" spans="1:40" s="7" customFormat="1" ht="15.75" thickBot="1" x14ac:dyDescent="0.3">
      <c r="A157" s="38"/>
      <c r="B157" s="18"/>
      <c r="C157" s="25" t="s">
        <v>139</v>
      </c>
      <c r="D157" s="211"/>
      <c r="E157" s="45">
        <f>86400*SUM(F157:AJ157)</f>
        <v>0</v>
      </c>
      <c r="F157" s="50">
        <f>SUM(F153:F155)</f>
        <v>0</v>
      </c>
      <c r="G157" s="50">
        <f t="shared" ref="G157:AJ157" si="18">SUM(G153:G155)</f>
        <v>0</v>
      </c>
      <c r="H157" s="50">
        <f t="shared" si="18"/>
        <v>0</v>
      </c>
      <c r="I157" s="50">
        <f t="shared" si="18"/>
        <v>0</v>
      </c>
      <c r="J157" s="50">
        <f>SUM(J153:J155)</f>
        <v>0</v>
      </c>
      <c r="K157" s="50">
        <f t="shared" si="18"/>
        <v>0</v>
      </c>
      <c r="L157" s="50">
        <f t="shared" si="18"/>
        <v>0</v>
      </c>
      <c r="M157" s="50">
        <f t="shared" si="18"/>
        <v>0</v>
      </c>
      <c r="N157" s="50">
        <f t="shared" si="18"/>
        <v>0</v>
      </c>
      <c r="O157" s="50">
        <f>SUM(O153:O155)</f>
        <v>0</v>
      </c>
      <c r="P157" s="50">
        <f t="shared" si="18"/>
        <v>0</v>
      </c>
      <c r="Q157" s="50">
        <f>SUM(Q153:Q155)</f>
        <v>0</v>
      </c>
      <c r="R157" s="50">
        <f t="shared" si="18"/>
        <v>0</v>
      </c>
      <c r="S157" s="50">
        <f t="shared" si="18"/>
        <v>0</v>
      </c>
      <c r="T157" s="50">
        <f t="shared" si="18"/>
        <v>0</v>
      </c>
      <c r="U157" s="50">
        <f t="shared" si="18"/>
        <v>0</v>
      </c>
      <c r="V157" s="50">
        <f t="shared" si="18"/>
        <v>0</v>
      </c>
      <c r="W157" s="50">
        <f t="shared" si="18"/>
        <v>0</v>
      </c>
      <c r="X157" s="50">
        <f t="shared" si="18"/>
        <v>0</v>
      </c>
      <c r="Y157" s="50">
        <f t="shared" si="18"/>
        <v>0</v>
      </c>
      <c r="Z157" s="50">
        <f t="shared" si="18"/>
        <v>0</v>
      </c>
      <c r="AA157" s="50">
        <f t="shared" si="18"/>
        <v>0</v>
      </c>
      <c r="AB157" s="50">
        <f t="shared" si="18"/>
        <v>0</v>
      </c>
      <c r="AC157" s="50">
        <f t="shared" si="18"/>
        <v>0</v>
      </c>
      <c r="AD157" s="50">
        <f t="shared" si="18"/>
        <v>0</v>
      </c>
      <c r="AE157" s="50">
        <f t="shared" si="18"/>
        <v>0</v>
      </c>
      <c r="AF157" s="50">
        <f t="shared" si="18"/>
        <v>0</v>
      </c>
      <c r="AG157" s="50">
        <f t="shared" si="18"/>
        <v>0</v>
      </c>
      <c r="AH157" s="50">
        <f t="shared" si="18"/>
        <v>0</v>
      </c>
      <c r="AI157" s="50">
        <f t="shared" si="18"/>
        <v>0</v>
      </c>
      <c r="AJ157" s="51">
        <f t="shared" si="18"/>
        <v>0</v>
      </c>
      <c r="AL157" s="230">
        <f t="shared" si="7"/>
        <v>0</v>
      </c>
      <c r="AM157" s="19">
        <v>86400</v>
      </c>
      <c r="AN157" s="231">
        <f t="shared" si="8"/>
        <v>0</v>
      </c>
    </row>
    <row r="158" spans="1:40" ht="16.5" thickTop="1" thickBot="1" x14ac:dyDescent="0.3">
      <c r="F158" s="221" t="s">
        <v>359</v>
      </c>
      <c r="AD158" s="221" t="s">
        <v>359</v>
      </c>
    </row>
    <row r="159" spans="1:40" ht="24.75" thickTop="1" thickBot="1" x14ac:dyDescent="0.4">
      <c r="A159" s="215" t="s">
        <v>350</v>
      </c>
      <c r="B159" s="216"/>
      <c r="C159" s="216"/>
      <c r="D159" s="217" t="s">
        <v>356</v>
      </c>
      <c r="E159" s="218">
        <f t="shared" ref="E159:AJ159" si="19">E157+E151+E40+E22+E11</f>
        <v>5960736</v>
      </c>
      <c r="F159" s="219">
        <f t="shared" si="19"/>
        <v>0</v>
      </c>
      <c r="G159" s="219">
        <f t="shared" si="19"/>
        <v>0</v>
      </c>
      <c r="H159" s="219">
        <f t="shared" si="19"/>
        <v>0</v>
      </c>
      <c r="I159" s="219">
        <f t="shared" si="19"/>
        <v>0</v>
      </c>
      <c r="J159" s="219">
        <f t="shared" si="19"/>
        <v>0</v>
      </c>
      <c r="K159" s="219">
        <f t="shared" si="19"/>
        <v>0</v>
      </c>
      <c r="L159" s="219">
        <f t="shared" si="19"/>
        <v>0</v>
      </c>
      <c r="M159" s="219">
        <f t="shared" si="19"/>
        <v>0</v>
      </c>
      <c r="N159" s="219">
        <f t="shared" si="19"/>
        <v>0</v>
      </c>
      <c r="O159" s="219">
        <f t="shared" si="19"/>
        <v>0</v>
      </c>
      <c r="P159" s="219">
        <f t="shared" si="19"/>
        <v>0</v>
      </c>
      <c r="Q159" s="219">
        <f t="shared" si="19"/>
        <v>0</v>
      </c>
      <c r="R159" s="219">
        <f t="shared" si="19"/>
        <v>0</v>
      </c>
      <c r="S159" s="219">
        <f t="shared" si="19"/>
        <v>0</v>
      </c>
      <c r="T159" s="219">
        <f t="shared" si="19"/>
        <v>0</v>
      </c>
      <c r="U159" s="219">
        <f t="shared" si="19"/>
        <v>0</v>
      </c>
      <c r="V159" s="219">
        <f t="shared" si="19"/>
        <v>0</v>
      </c>
      <c r="W159" s="219">
        <f t="shared" si="19"/>
        <v>0</v>
      </c>
      <c r="X159" s="219">
        <f t="shared" si="19"/>
        <v>0</v>
      </c>
      <c r="Y159" s="219">
        <f t="shared" si="19"/>
        <v>0</v>
      </c>
      <c r="Z159" s="219">
        <f t="shared" si="19"/>
        <v>0</v>
      </c>
      <c r="AA159" s="219">
        <f t="shared" si="19"/>
        <v>0</v>
      </c>
      <c r="AB159" s="219">
        <f t="shared" si="19"/>
        <v>0</v>
      </c>
      <c r="AC159" s="219">
        <f t="shared" si="19"/>
        <v>0</v>
      </c>
      <c r="AD159" s="219">
        <f>AD157+AD151+AD40+AD22+AD11</f>
        <v>11.089999999999998</v>
      </c>
      <c r="AE159" s="219">
        <f t="shared" si="19"/>
        <v>11.389999999999997</v>
      </c>
      <c r="AF159" s="219">
        <f t="shared" si="19"/>
        <v>11.360000000000003</v>
      </c>
      <c r="AG159" s="219">
        <f t="shared" si="19"/>
        <v>11.59</v>
      </c>
      <c r="AH159" s="219">
        <f t="shared" si="19"/>
        <v>11.940000000000001</v>
      </c>
      <c r="AI159" s="219">
        <f t="shared" si="19"/>
        <v>11.62</v>
      </c>
      <c r="AJ159" s="220">
        <f t="shared" si="19"/>
        <v>0</v>
      </c>
      <c r="AN159" s="27">
        <f>SUM(AN157+AN151+AN40+AN22+AN11)</f>
        <v>5960736</v>
      </c>
    </row>
    <row r="160" spans="1:40" ht="16.5" thickTop="1" thickBot="1" x14ac:dyDescent="0.3">
      <c r="E160" s="212" t="s">
        <v>365</v>
      </c>
      <c r="F160" s="206">
        <f t="shared" ref="F160:AD160" si="20">86400*F159</f>
        <v>0</v>
      </c>
      <c r="G160" s="207">
        <f t="shared" si="20"/>
        <v>0</v>
      </c>
      <c r="H160" s="207">
        <f t="shared" si="20"/>
        <v>0</v>
      </c>
      <c r="I160" s="207">
        <f t="shared" si="20"/>
        <v>0</v>
      </c>
      <c r="J160" s="207">
        <f t="shared" si="20"/>
        <v>0</v>
      </c>
      <c r="K160" s="207">
        <f t="shared" si="20"/>
        <v>0</v>
      </c>
      <c r="L160" s="207">
        <f t="shared" si="20"/>
        <v>0</v>
      </c>
      <c r="M160" s="207">
        <f t="shared" si="20"/>
        <v>0</v>
      </c>
      <c r="N160" s="207">
        <f t="shared" si="20"/>
        <v>0</v>
      </c>
      <c r="O160" s="207">
        <f t="shared" si="20"/>
        <v>0</v>
      </c>
      <c r="P160" s="207">
        <f t="shared" si="20"/>
        <v>0</v>
      </c>
      <c r="Q160" s="207">
        <f t="shared" si="20"/>
        <v>0</v>
      </c>
      <c r="R160" s="207">
        <f t="shared" si="20"/>
        <v>0</v>
      </c>
      <c r="S160" s="207">
        <f t="shared" si="20"/>
        <v>0</v>
      </c>
      <c r="T160" s="207">
        <f t="shared" si="20"/>
        <v>0</v>
      </c>
      <c r="U160" s="207">
        <f t="shared" si="20"/>
        <v>0</v>
      </c>
      <c r="V160" s="207">
        <f t="shared" si="20"/>
        <v>0</v>
      </c>
      <c r="W160" s="207">
        <f t="shared" si="20"/>
        <v>0</v>
      </c>
      <c r="X160" s="207">
        <f t="shared" si="20"/>
        <v>0</v>
      </c>
      <c r="Y160" s="207">
        <f t="shared" si="20"/>
        <v>0</v>
      </c>
      <c r="Z160" s="207">
        <f t="shared" si="20"/>
        <v>0</v>
      </c>
      <c r="AA160" s="207">
        <f t="shared" si="20"/>
        <v>0</v>
      </c>
      <c r="AB160" s="207">
        <f t="shared" si="20"/>
        <v>0</v>
      </c>
      <c r="AC160" s="207">
        <f t="shared" si="20"/>
        <v>0</v>
      </c>
      <c r="AD160" s="207">
        <f t="shared" si="20"/>
        <v>958175.99999999988</v>
      </c>
      <c r="AE160" s="207">
        <f t="shared" ref="AE160:AJ160" si="21">86400*AE159</f>
        <v>984095.99999999977</v>
      </c>
      <c r="AF160" s="207">
        <f t="shared" si="21"/>
        <v>981504.00000000023</v>
      </c>
      <c r="AG160" s="207">
        <f t="shared" si="21"/>
        <v>1001376</v>
      </c>
      <c r="AH160" s="207">
        <f t="shared" si="21"/>
        <v>1031616.0000000001</v>
      </c>
      <c r="AI160" s="207">
        <f t="shared" si="21"/>
        <v>1003967.9999999999</v>
      </c>
      <c r="AJ160" s="208">
        <f t="shared" si="21"/>
        <v>0</v>
      </c>
      <c r="AK160" s="209"/>
    </row>
    <row r="161" spans="5:37" ht="15.75" thickTop="1" x14ac:dyDescent="0.25">
      <c r="E161" s="213" t="s">
        <v>355</v>
      </c>
      <c r="AK161" s="209"/>
    </row>
  </sheetData>
  <conditionalFormatting sqref="F5:AJ6 F8:AJ9">
    <cfRule type="cellIs" dxfId="69" priority="10" operator="greaterThan">
      <formula>0</formula>
    </cfRule>
  </conditionalFormatting>
  <conditionalFormatting sqref="F13:AJ14 F16:AJ18">
    <cfRule type="cellIs" dxfId="68" priority="9" operator="greaterThan">
      <formula>0</formula>
    </cfRule>
  </conditionalFormatting>
  <conditionalFormatting sqref="F27:AJ38">
    <cfRule type="cellIs" dxfId="67" priority="8" operator="greaterThan">
      <formula>0</formula>
    </cfRule>
  </conditionalFormatting>
  <conditionalFormatting sqref="F97:AJ126 F128:AJ129 F131:AJ131 F133:AJ133 F135:AJ136 F138:AJ141 F145:AJ148 F44:AJ94">
    <cfRule type="cellIs" dxfId="66" priority="7" operator="greaterThan">
      <formula>0</formula>
    </cfRule>
  </conditionalFormatting>
  <conditionalFormatting sqref="F153:AJ155">
    <cfRule type="cellIs" dxfId="65" priority="6" operator="greaterThan">
      <formula>0</formula>
    </cfRule>
  </conditionalFormatting>
  <conditionalFormatting sqref="F25:AJ25">
    <cfRule type="cellIs" dxfId="64" priority="3" operator="greaterThan">
      <formula>0</formula>
    </cfRule>
  </conditionalFormatting>
  <conditionalFormatting sqref="AD24:AI24">
    <cfRule type="cellIs" dxfId="63" priority="1" operator="greaterThan">
      <formula>0</formula>
    </cfRule>
  </conditionalFormatting>
  <pageMargins left="0.7" right="0.7" top="0.75" bottom="0.75" header="0.3" footer="0.3"/>
  <pageSetup paperSize="8" scale="45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J109"/>
  <sheetViews>
    <sheetView zoomScaleNormal="100" workbookViewId="0">
      <pane xSplit="3" ySplit="1" topLeftCell="F86" activePane="bottomRight" state="frozen"/>
      <selection pane="topRight" activeCell="D1" sqref="D1"/>
      <selection pane="bottomLeft" activeCell="A2" sqref="A2"/>
      <selection pane="bottomRight" activeCell="J93" sqref="J93"/>
    </sheetView>
  </sheetViews>
  <sheetFormatPr defaultRowHeight="15" x14ac:dyDescent="0.25"/>
  <cols>
    <col min="1" max="1" width="39.140625" bestFit="1" customWidth="1"/>
    <col min="2" max="2" width="20.7109375" style="271" customWidth="1"/>
    <col min="3" max="8" width="20.7109375" customWidth="1"/>
    <col min="9" max="9" width="23.5703125" customWidth="1"/>
    <col min="10" max="10" width="23.42578125" customWidth="1"/>
  </cols>
  <sheetData>
    <row r="1" spans="1:10" ht="23.25" x14ac:dyDescent="0.35">
      <c r="A1" t="s">
        <v>410</v>
      </c>
      <c r="B1" s="268"/>
      <c r="C1" s="5"/>
      <c r="D1" s="272" t="s">
        <v>144</v>
      </c>
      <c r="E1" s="272" t="s">
        <v>145</v>
      </c>
      <c r="F1" s="272" t="s">
        <v>146</v>
      </c>
      <c r="G1" s="272" t="s">
        <v>147</v>
      </c>
      <c r="H1" s="272" t="s">
        <v>148</v>
      </c>
    </row>
    <row r="2" spans="1:10" x14ac:dyDescent="0.25">
      <c r="B2" s="268"/>
      <c r="C2" s="5"/>
      <c r="D2" s="5"/>
      <c r="E2" s="5"/>
      <c r="F2" s="5"/>
      <c r="G2" s="5"/>
      <c r="H2" s="5"/>
    </row>
    <row r="3" spans="1:10" x14ac:dyDescent="0.25">
      <c r="A3" s="55" t="s">
        <v>149</v>
      </c>
      <c r="B3" s="311">
        <v>1303998</v>
      </c>
      <c r="C3" s="56"/>
      <c r="D3" s="56">
        <f>B3</f>
        <v>1303998</v>
      </c>
      <c r="E3" s="56"/>
      <c r="F3" s="56"/>
      <c r="G3" s="56"/>
      <c r="H3" s="56"/>
    </row>
    <row r="4" spans="1:10" x14ac:dyDescent="0.25">
      <c r="A4" s="55" t="s">
        <v>150</v>
      </c>
      <c r="B4" s="311">
        <v>4324664</v>
      </c>
      <c r="C4" s="56"/>
      <c r="D4" s="56"/>
      <c r="E4" s="56"/>
      <c r="F4" s="56"/>
      <c r="G4" s="56">
        <f>B4</f>
        <v>4324664</v>
      </c>
      <c r="H4" s="56"/>
    </row>
    <row r="5" spans="1:10" x14ac:dyDescent="0.25">
      <c r="A5" s="55" t="s">
        <v>151</v>
      </c>
      <c r="B5" s="311">
        <v>8383378</v>
      </c>
      <c r="C5" s="56"/>
      <c r="D5" s="56">
        <f>B5</f>
        <v>8383378</v>
      </c>
      <c r="E5" s="56"/>
      <c r="F5" s="56"/>
      <c r="G5" s="56"/>
      <c r="H5" s="56"/>
    </row>
    <row r="6" spans="1:10" x14ac:dyDescent="0.25">
      <c r="A6" s="55" t="s">
        <v>152</v>
      </c>
      <c r="B6" s="311">
        <v>5732192</v>
      </c>
      <c r="C6" s="56"/>
      <c r="D6" s="56">
        <f>B6</f>
        <v>5732192</v>
      </c>
      <c r="E6" s="56"/>
      <c r="F6" s="56"/>
      <c r="G6" s="56"/>
      <c r="H6" s="56"/>
    </row>
    <row r="7" spans="1:10" x14ac:dyDescent="0.25">
      <c r="A7" s="55" t="s">
        <v>153</v>
      </c>
      <c r="B7" s="311">
        <v>6670898</v>
      </c>
      <c r="C7" s="56"/>
      <c r="D7" s="56"/>
      <c r="E7" s="56">
        <f>B7</f>
        <v>6670898</v>
      </c>
      <c r="F7" s="56"/>
      <c r="G7" s="56"/>
      <c r="H7" s="56"/>
    </row>
    <row r="8" spans="1:10" ht="21" x14ac:dyDescent="0.35">
      <c r="A8" s="319" t="s">
        <v>154</v>
      </c>
      <c r="B8" s="311">
        <v>1372425</v>
      </c>
      <c r="C8" s="56"/>
      <c r="D8" s="56"/>
      <c r="E8" s="56"/>
      <c r="F8" s="56"/>
      <c r="G8" s="315">
        <f>B8</f>
        <v>1372425</v>
      </c>
      <c r="H8" s="56"/>
      <c r="I8" s="323">
        <f>G8+G14+G17+G18</f>
        <v>18794629</v>
      </c>
      <c r="J8" t="s">
        <v>414</v>
      </c>
    </row>
    <row r="9" spans="1:10" ht="21" x14ac:dyDescent="0.35">
      <c r="A9" s="55" t="s">
        <v>155</v>
      </c>
      <c r="B9" s="311">
        <v>7962196</v>
      </c>
      <c r="C9" s="56"/>
      <c r="D9" s="56"/>
      <c r="E9" s="56">
        <f>B9</f>
        <v>7962196</v>
      </c>
      <c r="F9" s="56"/>
      <c r="G9" s="56"/>
      <c r="H9" s="56"/>
      <c r="I9" s="324"/>
    </row>
    <row r="10" spans="1:10" ht="21" x14ac:dyDescent="0.35">
      <c r="A10" s="55" t="s">
        <v>156</v>
      </c>
      <c r="B10" s="311">
        <v>4175618</v>
      </c>
      <c r="C10" s="56"/>
      <c r="D10" s="56"/>
      <c r="E10" s="56">
        <f>B10</f>
        <v>4175618</v>
      </c>
      <c r="F10" s="56"/>
      <c r="G10" s="56"/>
      <c r="H10" s="56"/>
      <c r="I10" s="324"/>
    </row>
    <row r="11" spans="1:10" ht="21" x14ac:dyDescent="0.35">
      <c r="A11" s="55" t="s">
        <v>157</v>
      </c>
      <c r="B11" s="311">
        <v>5316189</v>
      </c>
      <c r="C11" s="56"/>
      <c r="D11" s="56"/>
      <c r="E11" s="56">
        <f>B11</f>
        <v>5316189</v>
      </c>
      <c r="F11" s="56"/>
      <c r="G11" s="56"/>
      <c r="H11" s="56"/>
      <c r="I11" s="324"/>
    </row>
    <row r="12" spans="1:10" ht="21" x14ac:dyDescent="0.35">
      <c r="A12" s="55" t="s">
        <v>158</v>
      </c>
      <c r="B12" s="311">
        <v>2670215</v>
      </c>
      <c r="C12" s="56"/>
      <c r="D12" s="56"/>
      <c r="E12" s="56"/>
      <c r="F12" s="56">
        <f>B12</f>
        <v>2670215</v>
      </c>
      <c r="G12" s="56"/>
      <c r="H12" s="56"/>
      <c r="I12" s="324"/>
    </row>
    <row r="13" spans="1:10" ht="21" x14ac:dyDescent="0.35">
      <c r="A13" s="320" t="s">
        <v>159</v>
      </c>
      <c r="B13" s="311">
        <v>3629710</v>
      </c>
      <c r="C13" s="56"/>
      <c r="D13" s="56"/>
      <c r="E13" s="56"/>
      <c r="F13" s="56"/>
      <c r="G13" s="318">
        <f>B13</f>
        <v>3629710</v>
      </c>
      <c r="H13" s="56"/>
      <c r="I13" s="325">
        <f>G13+G19</f>
        <v>7100268</v>
      </c>
      <c r="J13" t="s">
        <v>415</v>
      </c>
    </row>
    <row r="14" spans="1:10" ht="21" x14ac:dyDescent="0.35">
      <c r="A14" s="319" t="s">
        <v>160</v>
      </c>
      <c r="B14" s="311">
        <v>6035252</v>
      </c>
      <c r="C14" s="56"/>
      <c r="D14" s="56"/>
      <c r="E14" s="56"/>
      <c r="F14" s="56"/>
      <c r="G14" s="315">
        <f t="shared" ref="G14:G19" si="0">B14</f>
        <v>6035252</v>
      </c>
      <c r="H14" s="56"/>
      <c r="I14" s="324"/>
    </row>
    <row r="15" spans="1:10" ht="21" x14ac:dyDescent="0.35">
      <c r="A15" s="321" t="s">
        <v>161</v>
      </c>
      <c r="B15" s="311">
        <v>445166</v>
      </c>
      <c r="C15" s="56"/>
      <c r="D15" s="56"/>
      <c r="E15" s="56"/>
      <c r="F15" s="56"/>
      <c r="G15" s="317">
        <f t="shared" si="0"/>
        <v>445166</v>
      </c>
      <c r="H15" s="56"/>
      <c r="I15" s="326">
        <f>G15+G16</f>
        <v>9221148</v>
      </c>
      <c r="J15" t="s">
        <v>413</v>
      </c>
    </row>
    <row r="16" spans="1:10" x14ac:dyDescent="0.25">
      <c r="A16" s="321" t="s">
        <v>162</v>
      </c>
      <c r="B16" s="311">
        <v>8775982</v>
      </c>
      <c r="C16" s="56"/>
      <c r="D16" s="56"/>
      <c r="E16" s="56"/>
      <c r="F16" s="56"/>
      <c r="G16" s="317">
        <f t="shared" si="0"/>
        <v>8775982</v>
      </c>
      <c r="H16" s="56"/>
    </row>
    <row r="17" spans="1:8" x14ac:dyDescent="0.25">
      <c r="A17" s="319" t="s">
        <v>163</v>
      </c>
      <c r="B17" s="311">
        <v>6402324</v>
      </c>
      <c r="C17" s="56"/>
      <c r="D17" s="56"/>
      <c r="E17" s="56"/>
      <c r="F17" s="56"/>
      <c r="G17" s="315">
        <f t="shared" si="0"/>
        <v>6402324</v>
      </c>
      <c r="H17" s="56"/>
    </row>
    <row r="18" spans="1:8" x14ac:dyDescent="0.25">
      <c r="A18" s="319" t="s">
        <v>164</v>
      </c>
      <c r="B18" s="311">
        <v>4984628</v>
      </c>
      <c r="C18" s="56"/>
      <c r="D18" s="56"/>
      <c r="E18" s="56"/>
      <c r="F18" s="56"/>
      <c r="G18" s="315">
        <f t="shared" si="0"/>
        <v>4984628</v>
      </c>
      <c r="H18" s="56"/>
    </row>
    <row r="19" spans="1:8" x14ac:dyDescent="0.25">
      <c r="A19" s="320" t="s">
        <v>165</v>
      </c>
      <c r="B19" s="311">
        <v>3470558</v>
      </c>
      <c r="C19" s="56"/>
      <c r="D19" s="56"/>
      <c r="E19" s="56"/>
      <c r="F19" s="56"/>
      <c r="G19" s="318">
        <f t="shared" si="0"/>
        <v>3470558</v>
      </c>
      <c r="H19" s="56"/>
    </row>
    <row r="20" spans="1:8" ht="15.75" thickBot="1" x14ac:dyDescent="0.3">
      <c r="A20" s="55" t="s">
        <v>166</v>
      </c>
      <c r="B20" s="311">
        <v>11390397</v>
      </c>
      <c r="C20" s="56"/>
      <c r="D20" s="56"/>
      <c r="E20" s="56">
        <f>B20</f>
        <v>11390397</v>
      </c>
      <c r="F20" s="56"/>
      <c r="G20" s="56"/>
      <c r="H20" s="56"/>
    </row>
    <row r="21" spans="1:8" x14ac:dyDescent="0.25">
      <c r="A21" s="55" t="s">
        <v>167</v>
      </c>
      <c r="B21" s="269"/>
      <c r="C21" s="56"/>
      <c r="D21" s="57">
        <f>SUM(D3:D20)/10000</f>
        <v>1541.9567999999999</v>
      </c>
      <c r="E21" s="57">
        <f>SUM(E3:E20)/10000</f>
        <v>3551.5297999999998</v>
      </c>
      <c r="F21" s="57">
        <f>SUM(F3:F20)/10000</f>
        <v>267.0215</v>
      </c>
      <c r="G21" s="57">
        <f>SUM(G3:G20)/10000</f>
        <v>3944.0709000000002</v>
      </c>
      <c r="H21" s="57">
        <f>SUM(H3:H20)/10000</f>
        <v>0</v>
      </c>
    </row>
    <row r="22" spans="1:8" x14ac:dyDescent="0.25">
      <c r="B22" s="268"/>
      <c r="C22" s="5"/>
      <c r="D22" s="5"/>
      <c r="E22" s="5"/>
      <c r="F22" s="5"/>
      <c r="G22" s="5"/>
      <c r="H22" s="5"/>
    </row>
    <row r="23" spans="1:8" x14ac:dyDescent="0.25">
      <c r="B23" s="268"/>
      <c r="C23" s="5"/>
      <c r="D23" s="5"/>
      <c r="E23" s="5"/>
      <c r="F23" s="5"/>
      <c r="G23" s="5"/>
      <c r="H23" s="5"/>
    </row>
    <row r="24" spans="1:8" x14ac:dyDescent="0.25">
      <c r="B24" s="268"/>
      <c r="C24" s="5"/>
      <c r="D24" s="5"/>
      <c r="E24" s="5"/>
      <c r="F24" s="5"/>
      <c r="G24" s="5"/>
      <c r="H24" s="5"/>
    </row>
    <row r="25" spans="1:8" x14ac:dyDescent="0.25">
      <c r="A25" t="s">
        <v>390</v>
      </c>
      <c r="B25" s="313">
        <v>6748735</v>
      </c>
      <c r="C25" s="5"/>
      <c r="D25" s="5"/>
      <c r="E25" s="5"/>
      <c r="F25" s="5"/>
      <c r="G25" s="5"/>
      <c r="H25" s="5"/>
    </row>
    <row r="26" spans="1:8" x14ac:dyDescent="0.25">
      <c r="A26" t="s">
        <v>168</v>
      </c>
      <c r="B26" s="313"/>
      <c r="C26" s="5"/>
      <c r="D26" s="5"/>
      <c r="E26" s="5"/>
      <c r="F26" s="5"/>
      <c r="G26" s="5"/>
      <c r="H26" s="5"/>
    </row>
    <row r="27" spans="1:8" x14ac:dyDescent="0.25">
      <c r="A27" s="61" t="s">
        <v>169</v>
      </c>
      <c r="B27" s="314">
        <v>91470</v>
      </c>
      <c r="C27" s="5"/>
      <c r="D27" s="5"/>
      <c r="E27" s="5"/>
      <c r="F27" s="5"/>
      <c r="G27" s="5"/>
      <c r="H27" s="5"/>
    </row>
    <row r="28" spans="1:8" x14ac:dyDescent="0.25">
      <c r="A28" s="61" t="s">
        <v>212</v>
      </c>
      <c r="B28" s="314">
        <v>445959</v>
      </c>
      <c r="C28" s="5"/>
      <c r="D28" s="5"/>
      <c r="E28" s="5"/>
      <c r="F28" s="5"/>
      <c r="G28" s="5"/>
      <c r="H28" s="5"/>
    </row>
    <row r="29" spans="1:8" x14ac:dyDescent="0.25">
      <c r="A29" s="61" t="s">
        <v>213</v>
      </c>
      <c r="B29" s="314">
        <v>466465</v>
      </c>
      <c r="C29" s="5"/>
      <c r="D29" s="5"/>
      <c r="E29" s="5"/>
      <c r="F29" s="5"/>
      <c r="G29" s="5"/>
      <c r="H29" s="5"/>
    </row>
    <row r="30" spans="1:8" x14ac:dyDescent="0.25">
      <c r="A30" s="61" t="s">
        <v>216</v>
      </c>
      <c r="B30" s="314">
        <v>201318</v>
      </c>
      <c r="C30" s="62"/>
      <c r="D30" s="5"/>
      <c r="E30" s="5"/>
      <c r="F30" s="5"/>
      <c r="G30" s="5"/>
      <c r="H30" s="5"/>
    </row>
    <row r="31" spans="1:8" x14ac:dyDescent="0.25">
      <c r="A31" s="61" t="s">
        <v>214</v>
      </c>
      <c r="B31" s="314">
        <v>781083</v>
      </c>
      <c r="C31" s="5"/>
      <c r="D31" s="5"/>
      <c r="E31" s="5"/>
      <c r="F31" s="5"/>
      <c r="G31" s="5"/>
      <c r="H31" s="5"/>
    </row>
    <row r="32" spans="1:8" x14ac:dyDescent="0.25">
      <c r="A32" s="61" t="s">
        <v>215</v>
      </c>
      <c r="B32" s="314">
        <v>149490</v>
      </c>
      <c r="C32" s="5"/>
      <c r="D32" s="5"/>
      <c r="E32" s="5"/>
      <c r="F32" s="5"/>
      <c r="G32" s="5"/>
      <c r="H32" s="5"/>
    </row>
    <row r="33" spans="1:8" x14ac:dyDescent="0.25">
      <c r="A33" s="61" t="s">
        <v>170</v>
      </c>
      <c r="B33" s="314">
        <v>8201</v>
      </c>
      <c r="C33" s="5"/>
      <c r="D33" s="5"/>
      <c r="E33" s="5"/>
      <c r="F33" s="5"/>
      <c r="G33" s="5"/>
      <c r="H33" s="5"/>
    </row>
    <row r="34" spans="1:8" x14ac:dyDescent="0.25">
      <c r="A34" s="61" t="s">
        <v>217</v>
      </c>
      <c r="B34" s="314">
        <v>326178</v>
      </c>
      <c r="C34" s="5"/>
      <c r="D34" s="5"/>
      <c r="E34" s="5"/>
      <c r="F34" s="5"/>
      <c r="G34" s="5"/>
      <c r="H34" s="5"/>
    </row>
    <row r="35" spans="1:8" x14ac:dyDescent="0.25">
      <c r="A35" s="61" t="s">
        <v>383</v>
      </c>
      <c r="B35" s="314">
        <v>16156</v>
      </c>
      <c r="C35" s="5"/>
      <c r="D35" s="5"/>
      <c r="E35" s="5"/>
      <c r="F35" s="5"/>
      <c r="G35" s="5"/>
      <c r="H35" s="5"/>
    </row>
    <row r="36" spans="1:8" x14ac:dyDescent="0.25">
      <c r="A36" s="61" t="s">
        <v>384</v>
      </c>
      <c r="B36" s="314">
        <v>551608</v>
      </c>
      <c r="C36" s="5"/>
      <c r="D36" s="5"/>
      <c r="E36" s="5"/>
      <c r="F36" s="5"/>
      <c r="G36" s="5"/>
      <c r="H36" s="5"/>
    </row>
    <row r="37" spans="1:8" x14ac:dyDescent="0.25">
      <c r="A37" s="61" t="s">
        <v>385</v>
      </c>
      <c r="B37" s="314">
        <v>311004</v>
      </c>
      <c r="C37" s="5"/>
      <c r="D37" s="5"/>
      <c r="E37" s="5"/>
      <c r="F37" s="5"/>
      <c r="G37" s="5"/>
      <c r="H37" s="5"/>
    </row>
    <row r="38" spans="1:8" x14ac:dyDescent="0.25">
      <c r="A38" s="61" t="s">
        <v>386</v>
      </c>
      <c r="B38" s="314">
        <v>334171</v>
      </c>
      <c r="C38" s="5"/>
      <c r="D38" s="5"/>
      <c r="E38" s="5"/>
      <c r="F38" s="5"/>
      <c r="G38" s="5"/>
      <c r="H38" s="5"/>
    </row>
    <row r="39" spans="1:8" x14ac:dyDescent="0.25">
      <c r="A39" s="61" t="s">
        <v>171</v>
      </c>
      <c r="B39" s="314">
        <v>155080</v>
      </c>
      <c r="C39" s="5"/>
      <c r="D39" s="5"/>
      <c r="E39" s="5"/>
      <c r="F39" s="5"/>
      <c r="G39" s="5"/>
      <c r="H39" s="5"/>
    </row>
    <row r="40" spans="1:8" x14ac:dyDescent="0.25">
      <c r="A40" s="61" t="s">
        <v>387</v>
      </c>
      <c r="B40" s="314">
        <v>109131</v>
      </c>
      <c r="C40" s="5"/>
      <c r="D40" s="5"/>
      <c r="E40" s="5"/>
      <c r="F40" s="5"/>
      <c r="G40" s="5"/>
      <c r="H40" s="5"/>
    </row>
    <row r="41" spans="1:8" x14ac:dyDescent="0.25">
      <c r="A41" s="61" t="s">
        <v>388</v>
      </c>
      <c r="B41" s="314">
        <v>87711</v>
      </c>
      <c r="C41" s="5"/>
      <c r="D41" s="5"/>
      <c r="E41" s="5"/>
      <c r="F41" s="5"/>
      <c r="G41" s="5"/>
      <c r="H41" s="5"/>
    </row>
    <row r="42" spans="1:8" x14ac:dyDescent="0.25">
      <c r="A42" s="61" t="s">
        <v>172</v>
      </c>
      <c r="B42" s="314">
        <v>14740</v>
      </c>
      <c r="C42" s="5"/>
      <c r="D42" s="5"/>
      <c r="E42" s="5"/>
      <c r="F42" s="5"/>
      <c r="G42" s="5"/>
      <c r="H42" s="5"/>
    </row>
    <row r="43" spans="1:8" x14ac:dyDescent="0.25">
      <c r="A43" t="s">
        <v>173</v>
      </c>
      <c r="B43" s="268">
        <f>SUM(B27:B42)</f>
        <v>4049765</v>
      </c>
      <c r="C43" s="5" t="s">
        <v>412</v>
      </c>
      <c r="D43" s="5"/>
      <c r="E43" s="5"/>
      <c r="F43" s="5">
        <f>B43/10000</f>
        <v>404.97649999999999</v>
      </c>
      <c r="G43" s="5"/>
      <c r="H43" s="5"/>
    </row>
    <row r="44" spans="1:8" x14ac:dyDescent="0.25">
      <c r="A44" t="s">
        <v>174</v>
      </c>
      <c r="B44" s="268">
        <f>B25-B43</f>
        <v>2698970</v>
      </c>
      <c r="C44" s="5" t="s">
        <v>412</v>
      </c>
      <c r="D44" s="5"/>
      <c r="E44" s="5">
        <f>B44/10000</f>
        <v>269.89699999999999</v>
      </c>
      <c r="F44" s="5"/>
      <c r="G44" s="5"/>
      <c r="H44" s="5"/>
    </row>
    <row r="45" spans="1:8" x14ac:dyDescent="0.25">
      <c r="B45" s="268"/>
      <c r="C45" s="5"/>
      <c r="D45" s="5"/>
      <c r="E45" s="5"/>
      <c r="F45" s="5"/>
      <c r="G45" s="5"/>
      <c r="H45" s="5"/>
    </row>
    <row r="46" spans="1:8" x14ac:dyDescent="0.25">
      <c r="A46" s="58" t="s">
        <v>389</v>
      </c>
      <c r="B46" s="312">
        <v>914383</v>
      </c>
      <c r="C46" s="59"/>
      <c r="D46" s="59">
        <f>B46</f>
        <v>914383</v>
      </c>
      <c r="E46" s="59"/>
      <c r="F46" s="59"/>
      <c r="G46" s="59"/>
      <c r="H46" s="59"/>
    </row>
    <row r="47" spans="1:8" x14ac:dyDescent="0.25">
      <c r="A47" s="58" t="s">
        <v>175</v>
      </c>
      <c r="B47" s="312">
        <v>13012</v>
      </c>
      <c r="C47" s="59"/>
      <c r="D47" s="59">
        <f>B47</f>
        <v>13012</v>
      </c>
      <c r="E47" s="59"/>
      <c r="F47" s="59"/>
      <c r="G47" s="59"/>
      <c r="H47" s="59"/>
    </row>
    <row r="48" spans="1:8" x14ac:dyDescent="0.25">
      <c r="A48" s="58" t="s">
        <v>176</v>
      </c>
      <c r="B48" s="312">
        <v>277911</v>
      </c>
      <c r="C48" s="59"/>
      <c r="D48" s="59">
        <f>B48</f>
        <v>277911</v>
      </c>
      <c r="E48" s="59"/>
      <c r="F48" s="59"/>
      <c r="G48" s="59"/>
      <c r="H48" s="59"/>
    </row>
    <row r="49" spans="1:10" x14ac:dyDescent="0.25">
      <c r="A49" s="58" t="s">
        <v>177</v>
      </c>
      <c r="B49" s="312">
        <v>3415585</v>
      </c>
      <c r="C49" s="59"/>
      <c r="D49" s="59">
        <f>B49</f>
        <v>3415585</v>
      </c>
      <c r="E49" s="59"/>
      <c r="F49" s="59"/>
      <c r="G49" s="59"/>
      <c r="H49" s="59"/>
    </row>
    <row r="50" spans="1:10" x14ac:dyDescent="0.25">
      <c r="A50" s="58" t="s">
        <v>178</v>
      </c>
      <c r="B50" s="312">
        <v>7250829</v>
      </c>
      <c r="C50" s="59"/>
      <c r="D50" s="59"/>
      <c r="E50" s="59">
        <f>B50</f>
        <v>7250829</v>
      </c>
      <c r="F50" s="59"/>
      <c r="G50" s="59"/>
      <c r="H50" s="59"/>
    </row>
    <row r="51" spans="1:10" x14ac:dyDescent="0.25">
      <c r="A51" s="58" t="s">
        <v>179</v>
      </c>
      <c r="B51" s="312">
        <v>2022466</v>
      </c>
      <c r="C51" s="59"/>
      <c r="D51" s="59"/>
      <c r="E51" s="59">
        <f t="shared" ref="E51:E61" si="1">B51</f>
        <v>2022466</v>
      </c>
      <c r="F51" s="59"/>
      <c r="G51" s="59"/>
      <c r="H51" s="59"/>
    </row>
    <row r="52" spans="1:10" x14ac:dyDescent="0.25">
      <c r="A52" s="58" t="s">
        <v>180</v>
      </c>
      <c r="B52" s="312">
        <v>52852</v>
      </c>
      <c r="C52" s="59"/>
      <c r="D52" s="59"/>
      <c r="E52" s="59">
        <f t="shared" si="1"/>
        <v>52852</v>
      </c>
      <c r="F52" s="59"/>
      <c r="G52" s="59"/>
      <c r="H52" s="59"/>
    </row>
    <row r="53" spans="1:10" x14ac:dyDescent="0.25">
      <c r="A53" s="58" t="s">
        <v>181</v>
      </c>
      <c r="B53" s="312">
        <v>6613878</v>
      </c>
      <c r="C53" s="59"/>
      <c r="D53" s="59"/>
      <c r="E53" s="59">
        <f t="shared" si="1"/>
        <v>6613878</v>
      </c>
      <c r="F53" s="59"/>
      <c r="G53" s="59"/>
      <c r="H53" s="59"/>
    </row>
    <row r="54" spans="1:10" x14ac:dyDescent="0.25">
      <c r="A54" s="58" t="s">
        <v>182</v>
      </c>
      <c r="B54" s="312">
        <v>2516725</v>
      </c>
      <c r="C54" s="59"/>
      <c r="D54" s="59"/>
      <c r="E54" s="59">
        <f t="shared" si="1"/>
        <v>2516725</v>
      </c>
      <c r="F54" s="59"/>
      <c r="G54" s="59"/>
      <c r="H54" s="59"/>
    </row>
    <row r="55" spans="1:10" x14ac:dyDescent="0.25">
      <c r="A55" s="58" t="s">
        <v>183</v>
      </c>
      <c r="B55" s="312">
        <v>1902807</v>
      </c>
      <c r="C55" s="59"/>
      <c r="D55" s="59"/>
      <c r="E55" s="59">
        <f t="shared" si="1"/>
        <v>1902807</v>
      </c>
      <c r="F55" s="59"/>
      <c r="G55" s="59"/>
      <c r="H55" s="59"/>
    </row>
    <row r="56" spans="1:10" x14ac:dyDescent="0.25">
      <c r="A56" s="58" t="s">
        <v>184</v>
      </c>
      <c r="B56" s="312">
        <v>2755130</v>
      </c>
      <c r="C56" s="59"/>
      <c r="D56" s="59"/>
      <c r="E56" s="59">
        <f t="shared" si="1"/>
        <v>2755130</v>
      </c>
      <c r="F56" s="59"/>
      <c r="G56" s="59"/>
      <c r="H56" s="59"/>
    </row>
    <row r="57" spans="1:10" x14ac:dyDescent="0.25">
      <c r="A57" s="58" t="s">
        <v>185</v>
      </c>
      <c r="B57" s="312">
        <v>4260862</v>
      </c>
      <c r="C57" s="59"/>
      <c r="D57" s="59"/>
      <c r="E57" s="59">
        <f t="shared" si="1"/>
        <v>4260862</v>
      </c>
      <c r="F57" s="59"/>
      <c r="G57" s="59"/>
      <c r="H57" s="59"/>
    </row>
    <row r="58" spans="1:10" x14ac:dyDescent="0.25">
      <c r="A58" s="58" t="s">
        <v>186</v>
      </c>
      <c r="B58" s="312">
        <v>6768572</v>
      </c>
      <c r="C58" s="59"/>
      <c r="D58" s="59"/>
      <c r="E58" s="59">
        <f t="shared" si="1"/>
        <v>6768572</v>
      </c>
      <c r="F58" s="59"/>
      <c r="G58" s="59"/>
      <c r="H58" s="59"/>
    </row>
    <row r="59" spans="1:10" x14ac:dyDescent="0.25">
      <c r="A59" s="58" t="s">
        <v>187</v>
      </c>
      <c r="B59" s="312">
        <v>1768972</v>
      </c>
      <c r="C59" s="59"/>
      <c r="D59" s="59"/>
      <c r="E59" s="59">
        <f t="shared" si="1"/>
        <v>1768972</v>
      </c>
      <c r="F59" s="59"/>
      <c r="G59" s="59"/>
      <c r="H59" s="59"/>
    </row>
    <row r="60" spans="1:10" x14ac:dyDescent="0.25">
      <c r="A60" s="58" t="s">
        <v>188</v>
      </c>
      <c r="B60" s="312">
        <v>7315706</v>
      </c>
      <c r="C60" s="59"/>
      <c r="D60" s="59"/>
      <c r="E60" s="59">
        <f t="shared" si="1"/>
        <v>7315706</v>
      </c>
      <c r="F60" s="59"/>
      <c r="G60" s="59"/>
      <c r="H60" s="59"/>
    </row>
    <row r="61" spans="1:10" x14ac:dyDescent="0.25">
      <c r="A61" s="58" t="s">
        <v>189</v>
      </c>
      <c r="B61" s="312">
        <v>7436564</v>
      </c>
      <c r="C61" s="59"/>
      <c r="D61" s="59"/>
      <c r="E61" s="59">
        <f t="shared" si="1"/>
        <v>7436564</v>
      </c>
      <c r="F61" s="59"/>
      <c r="G61" s="59"/>
      <c r="H61" s="59"/>
    </row>
    <row r="62" spans="1:10" x14ac:dyDescent="0.25">
      <c r="A62" s="58"/>
      <c r="B62" s="270"/>
      <c r="C62" s="59"/>
      <c r="D62" s="59"/>
      <c r="E62" s="59"/>
      <c r="F62" s="59"/>
      <c r="G62" s="59"/>
      <c r="H62" s="59"/>
    </row>
    <row r="63" spans="1:10" ht="21" x14ac:dyDescent="0.35">
      <c r="A63" s="328" t="s">
        <v>190</v>
      </c>
      <c r="B63" s="312">
        <v>1874424</v>
      </c>
      <c r="C63" s="59"/>
      <c r="D63" s="59"/>
      <c r="E63" s="59"/>
      <c r="F63" s="59"/>
      <c r="G63" s="322">
        <f>B63</f>
        <v>1874424</v>
      </c>
      <c r="H63" s="59"/>
      <c r="I63" s="327">
        <f>G63+G64+G65+G66+G67+G68+G69+G70</f>
        <v>48520211</v>
      </c>
      <c r="J63" t="s">
        <v>416</v>
      </c>
    </row>
    <row r="64" spans="1:10" ht="21" x14ac:dyDescent="0.35">
      <c r="A64" s="328" t="s">
        <v>191</v>
      </c>
      <c r="B64" s="312">
        <v>4469009</v>
      </c>
      <c r="C64" s="59"/>
      <c r="D64" s="59"/>
      <c r="E64" s="59"/>
      <c r="F64" s="59"/>
      <c r="G64" s="322">
        <f t="shared" ref="G64:G78" si="2">B64</f>
        <v>4469009</v>
      </c>
      <c r="H64" s="59"/>
      <c r="I64" s="324"/>
    </row>
    <row r="65" spans="1:10" ht="21" x14ac:dyDescent="0.35">
      <c r="A65" s="328" t="s">
        <v>192</v>
      </c>
      <c r="B65" s="312">
        <v>6119208</v>
      </c>
      <c r="C65" s="59"/>
      <c r="D65" s="59"/>
      <c r="E65" s="59"/>
      <c r="F65" s="59"/>
      <c r="G65" s="322">
        <f t="shared" si="2"/>
        <v>6119208</v>
      </c>
      <c r="H65" s="59"/>
      <c r="I65" s="324"/>
    </row>
    <row r="66" spans="1:10" ht="21" x14ac:dyDescent="0.35">
      <c r="A66" s="328" t="s">
        <v>193</v>
      </c>
      <c r="B66" s="312">
        <v>11484257</v>
      </c>
      <c r="C66" s="59"/>
      <c r="D66" s="59"/>
      <c r="E66" s="59"/>
      <c r="F66" s="59"/>
      <c r="G66" s="322">
        <f t="shared" si="2"/>
        <v>11484257</v>
      </c>
      <c r="H66" s="59"/>
      <c r="I66" s="324"/>
    </row>
    <row r="67" spans="1:10" ht="21" x14ac:dyDescent="0.35">
      <c r="A67" s="328" t="s">
        <v>194</v>
      </c>
      <c r="B67" s="312">
        <v>5992048</v>
      </c>
      <c r="C67" s="59"/>
      <c r="D67" s="59"/>
      <c r="E67" s="59"/>
      <c r="F67" s="59"/>
      <c r="G67" s="322">
        <f t="shared" si="2"/>
        <v>5992048</v>
      </c>
      <c r="H67" s="59"/>
      <c r="I67" s="324"/>
    </row>
    <row r="68" spans="1:10" ht="21" x14ac:dyDescent="0.35">
      <c r="A68" s="328" t="s">
        <v>195</v>
      </c>
      <c r="B68" s="312">
        <v>3290593</v>
      </c>
      <c r="C68" s="59"/>
      <c r="D68" s="59"/>
      <c r="E68" s="59"/>
      <c r="F68" s="59"/>
      <c r="G68" s="322">
        <f t="shared" si="2"/>
        <v>3290593</v>
      </c>
      <c r="H68" s="59"/>
      <c r="I68" s="324"/>
    </row>
    <row r="69" spans="1:10" ht="21" x14ac:dyDescent="0.35">
      <c r="A69" s="328" t="s">
        <v>196</v>
      </c>
      <c r="B69" s="312">
        <v>9280283</v>
      </c>
      <c r="C69" s="59"/>
      <c r="D69" s="59"/>
      <c r="E69" s="59"/>
      <c r="F69" s="59"/>
      <c r="G69" s="322">
        <f t="shared" si="2"/>
        <v>9280283</v>
      </c>
      <c r="H69" s="59"/>
      <c r="I69" s="324"/>
    </row>
    <row r="70" spans="1:10" ht="21" x14ac:dyDescent="0.35">
      <c r="A70" s="328" t="s">
        <v>197</v>
      </c>
      <c r="B70" s="312">
        <v>6010389</v>
      </c>
      <c r="C70" s="59"/>
      <c r="D70" s="59"/>
      <c r="E70" s="59"/>
      <c r="F70" s="59"/>
      <c r="G70" s="322">
        <f t="shared" si="2"/>
        <v>6010389</v>
      </c>
      <c r="H70" s="59"/>
      <c r="I70" s="324"/>
    </row>
    <row r="71" spans="1:10" ht="21" x14ac:dyDescent="0.35">
      <c r="A71" s="329" t="s">
        <v>198</v>
      </c>
      <c r="B71" s="312">
        <v>7496973</v>
      </c>
      <c r="C71" s="59"/>
      <c r="D71" s="59"/>
      <c r="E71" s="59"/>
      <c r="F71" s="59"/>
      <c r="G71" s="331">
        <f t="shared" si="2"/>
        <v>7496973</v>
      </c>
      <c r="H71" s="59"/>
      <c r="I71" s="326">
        <f>G71+G72+G73+G74+G75+G76+G77+B88</f>
        <v>64934359</v>
      </c>
      <c r="J71" t="s">
        <v>417</v>
      </c>
    </row>
    <row r="72" spans="1:10" x14ac:dyDescent="0.25">
      <c r="A72" s="329" t="s">
        <v>199</v>
      </c>
      <c r="B72" s="312">
        <v>6328536</v>
      </c>
      <c r="C72" s="59"/>
      <c r="D72" s="59"/>
      <c r="E72" s="59"/>
      <c r="F72" s="59"/>
      <c r="G72" s="331">
        <f t="shared" si="2"/>
        <v>6328536</v>
      </c>
      <c r="H72" s="59"/>
    </row>
    <row r="73" spans="1:10" x14ac:dyDescent="0.25">
      <c r="A73" s="329" t="s">
        <v>200</v>
      </c>
      <c r="B73" s="312">
        <v>14838688</v>
      </c>
      <c r="C73" s="59"/>
      <c r="D73" s="59"/>
      <c r="E73" s="59"/>
      <c r="F73" s="59"/>
      <c r="G73" s="331">
        <f t="shared" si="2"/>
        <v>14838688</v>
      </c>
      <c r="H73" s="59"/>
    </row>
    <row r="74" spans="1:10" x14ac:dyDescent="0.25">
      <c r="A74" s="329" t="s">
        <v>201</v>
      </c>
      <c r="B74" s="312">
        <v>4691893</v>
      </c>
      <c r="C74" s="59"/>
      <c r="D74" s="59"/>
      <c r="E74" s="59"/>
      <c r="F74" s="59"/>
      <c r="G74" s="331">
        <f t="shared" si="2"/>
        <v>4691893</v>
      </c>
      <c r="H74" s="59"/>
    </row>
    <row r="75" spans="1:10" x14ac:dyDescent="0.25">
      <c r="A75" s="329" t="s">
        <v>202</v>
      </c>
      <c r="B75" s="312">
        <v>19381096</v>
      </c>
      <c r="C75" s="59"/>
      <c r="D75" s="59"/>
      <c r="E75" s="59"/>
      <c r="F75" s="59"/>
      <c r="G75" s="331">
        <f t="shared" si="2"/>
        <v>19381096</v>
      </c>
      <c r="H75" s="59"/>
    </row>
    <row r="76" spans="1:10" x14ac:dyDescent="0.25">
      <c r="A76" s="329" t="s">
        <v>203</v>
      </c>
      <c r="B76" s="312">
        <v>2012737</v>
      </c>
      <c r="C76" s="59"/>
      <c r="D76" s="59"/>
      <c r="E76" s="59"/>
      <c r="F76" s="59"/>
      <c r="G76" s="331">
        <f t="shared" si="2"/>
        <v>2012737</v>
      </c>
      <c r="H76" s="59"/>
    </row>
    <row r="77" spans="1:10" x14ac:dyDescent="0.25">
      <c r="A77" s="329" t="s">
        <v>204</v>
      </c>
      <c r="B77" s="312">
        <v>1862046</v>
      </c>
      <c r="C77" s="59"/>
      <c r="D77" s="59"/>
      <c r="E77" s="59"/>
      <c r="F77" s="59"/>
      <c r="G77" s="331">
        <f t="shared" si="2"/>
        <v>1862046</v>
      </c>
      <c r="H77" s="59"/>
    </row>
    <row r="78" spans="1:10" ht="15.75" thickBot="1" x14ac:dyDescent="0.3">
      <c r="A78" s="58" t="s">
        <v>205</v>
      </c>
      <c r="B78" s="312">
        <v>204139</v>
      </c>
      <c r="C78" s="59"/>
      <c r="D78" s="59"/>
      <c r="E78" s="59"/>
      <c r="F78" s="59"/>
      <c r="G78" s="59">
        <f t="shared" si="2"/>
        <v>204139</v>
      </c>
      <c r="H78" s="59"/>
    </row>
    <row r="79" spans="1:10" x14ac:dyDescent="0.25">
      <c r="A79" s="58" t="s">
        <v>206</v>
      </c>
      <c r="B79" s="275"/>
      <c r="C79" s="59"/>
      <c r="D79" s="60">
        <f>SUM(D46:D77)/10000</f>
        <v>462.08909999999997</v>
      </c>
      <c r="E79" s="60">
        <f>SUM(E46:E77)/10000</f>
        <v>5066.5362999999998</v>
      </c>
      <c r="F79" s="60">
        <f>SUM(F46:F77)/10000</f>
        <v>0</v>
      </c>
      <c r="G79" s="60">
        <f>SUM(G46:G78)/10000</f>
        <v>10533.6319</v>
      </c>
      <c r="H79" s="60">
        <f>SUM(H46:H77)/10000</f>
        <v>0</v>
      </c>
    </row>
    <row r="80" spans="1:10" x14ac:dyDescent="0.25">
      <c r="B80" s="279"/>
      <c r="C80" s="5"/>
      <c r="D80" s="5"/>
      <c r="E80" s="5"/>
      <c r="F80" s="5"/>
      <c r="G80" s="5"/>
      <c r="H80" s="5"/>
    </row>
    <row r="81" spans="1:9" x14ac:dyDescent="0.25">
      <c r="B81" s="279"/>
      <c r="C81" s="5"/>
      <c r="D81" s="5"/>
      <c r="E81" s="5"/>
      <c r="F81" s="5"/>
      <c r="G81" s="5">
        <f>B81</f>
        <v>0</v>
      </c>
      <c r="H81" s="5"/>
    </row>
    <row r="82" spans="1:9" x14ac:dyDescent="0.25">
      <c r="B82" s="279"/>
      <c r="C82" s="5"/>
      <c r="D82" s="5"/>
      <c r="E82" s="5"/>
      <c r="F82" s="5"/>
      <c r="G82" s="5"/>
      <c r="H82" s="5"/>
    </row>
    <row r="83" spans="1:9" x14ac:dyDescent="0.25">
      <c r="A83" t="s">
        <v>207</v>
      </c>
      <c r="B83" s="314">
        <v>15029350</v>
      </c>
      <c r="C83" s="5"/>
      <c r="D83" s="5"/>
      <c r="E83" s="5"/>
      <c r="F83" s="5"/>
      <c r="G83" s="5"/>
      <c r="H83" s="5"/>
    </row>
    <row r="84" spans="1:9" x14ac:dyDescent="0.25">
      <c r="B84" s="279"/>
      <c r="C84" s="5"/>
      <c r="D84" s="5"/>
      <c r="E84" s="5"/>
      <c r="F84" s="5"/>
      <c r="G84" s="5"/>
      <c r="H84" s="5"/>
    </row>
    <row r="85" spans="1:9" x14ac:dyDescent="0.25">
      <c r="A85" t="s">
        <v>208</v>
      </c>
      <c r="B85" s="314">
        <v>4552030</v>
      </c>
      <c r="C85" s="5"/>
      <c r="D85" s="5"/>
      <c r="E85" s="5"/>
      <c r="F85" s="5"/>
      <c r="G85" s="5"/>
      <c r="H85" s="5"/>
    </row>
    <row r="86" spans="1:9" x14ac:dyDescent="0.25">
      <c r="A86" t="s">
        <v>209</v>
      </c>
      <c r="B86" s="314">
        <v>2154930</v>
      </c>
      <c r="C86" s="5"/>
      <c r="D86" s="5"/>
      <c r="E86" s="5"/>
      <c r="F86" s="5"/>
      <c r="G86" s="5"/>
      <c r="H86" s="5"/>
    </row>
    <row r="87" spans="1:9" x14ac:dyDescent="0.25">
      <c r="A87" t="s">
        <v>210</v>
      </c>
      <c r="B87" s="268">
        <f>SUM(B85:B86)</f>
        <v>6706960</v>
      </c>
      <c r="C87" s="5" t="s">
        <v>412</v>
      </c>
      <c r="D87" s="5"/>
      <c r="E87" s="5"/>
      <c r="F87" s="5"/>
      <c r="G87" s="5"/>
      <c r="H87" s="5">
        <f>B87/10000</f>
        <v>670.69600000000003</v>
      </c>
    </row>
    <row r="88" spans="1:9" x14ac:dyDescent="0.25">
      <c r="A88" s="330" t="s">
        <v>211</v>
      </c>
      <c r="B88" s="316">
        <f>B83-B87</f>
        <v>8322390</v>
      </c>
      <c r="C88" s="5" t="s">
        <v>411</v>
      </c>
      <c r="D88" s="5"/>
      <c r="E88" s="5"/>
      <c r="F88" s="5"/>
      <c r="G88" s="279">
        <f>B88/10000</f>
        <v>832.23900000000003</v>
      </c>
      <c r="H88" s="5"/>
    </row>
    <row r="89" spans="1:9" x14ac:dyDescent="0.25">
      <c r="B89" s="268"/>
      <c r="C89" s="5"/>
      <c r="D89" s="5"/>
      <c r="E89" s="5"/>
      <c r="F89" s="5"/>
      <c r="G89" s="5"/>
      <c r="H89" s="5"/>
    </row>
    <row r="90" spans="1:9" x14ac:dyDescent="0.25">
      <c r="B90" s="268"/>
      <c r="C90" s="5"/>
      <c r="D90" s="5"/>
      <c r="E90" s="5"/>
      <c r="F90" s="5"/>
      <c r="G90" s="5"/>
      <c r="H90" s="5"/>
    </row>
    <row r="91" spans="1:9" x14ac:dyDescent="0.25">
      <c r="A91" s="290" t="s">
        <v>391</v>
      </c>
      <c r="B91" s="291"/>
      <c r="C91" s="292"/>
      <c r="D91" s="277">
        <f>D21</f>
        <v>1541.9567999999999</v>
      </c>
      <c r="E91" s="277">
        <f>E21</f>
        <v>3551.5297999999998</v>
      </c>
      <c r="F91" s="277">
        <f>F21</f>
        <v>267.0215</v>
      </c>
      <c r="G91" s="277">
        <f>G21</f>
        <v>3944.0709000000002</v>
      </c>
      <c r="H91" s="277">
        <f>H21</f>
        <v>0</v>
      </c>
      <c r="I91" s="5">
        <f>SUM(D91:H91)</f>
        <v>9304.5789999999997</v>
      </c>
    </row>
    <row r="92" spans="1:9" x14ac:dyDescent="0.25">
      <c r="A92" s="182" t="s">
        <v>392</v>
      </c>
      <c r="B92" s="293"/>
      <c r="C92" s="183"/>
      <c r="D92" s="274">
        <f>D79</f>
        <v>462.08909999999997</v>
      </c>
      <c r="E92" s="274">
        <f>E79</f>
        <v>5066.5362999999998</v>
      </c>
      <c r="F92" s="274">
        <f>F79</f>
        <v>0</v>
      </c>
      <c r="G92" s="274">
        <f>G79</f>
        <v>10533.6319</v>
      </c>
      <c r="H92" s="274">
        <f>H79</f>
        <v>0</v>
      </c>
    </row>
    <row r="93" spans="1:9" x14ac:dyDescent="0.25">
      <c r="A93" s="182" t="s">
        <v>393</v>
      </c>
      <c r="B93" s="293"/>
      <c r="C93" s="183"/>
      <c r="D93" s="274"/>
      <c r="E93" s="274">
        <f>E44</f>
        <v>269.89699999999999</v>
      </c>
      <c r="F93" s="274">
        <f>F43</f>
        <v>404.97649999999999</v>
      </c>
      <c r="G93" s="274">
        <f>G88</f>
        <v>832.23900000000003</v>
      </c>
      <c r="H93" s="274">
        <f>H87</f>
        <v>670.69600000000003</v>
      </c>
    </row>
    <row r="94" spans="1:9" x14ac:dyDescent="0.25">
      <c r="A94" s="294" t="s">
        <v>394</v>
      </c>
      <c r="B94" s="295"/>
      <c r="C94" s="273"/>
      <c r="D94" s="278">
        <f>D92+D93</f>
        <v>462.08909999999997</v>
      </c>
      <c r="E94" s="278">
        <f>E92+E93</f>
        <v>5336.4332999999997</v>
      </c>
      <c r="F94" s="278">
        <f>F92+F93</f>
        <v>404.97649999999999</v>
      </c>
      <c r="G94" s="278">
        <f>G92+G93</f>
        <v>11365.8709</v>
      </c>
      <c r="H94" s="278">
        <f>H92+H93</f>
        <v>670.69600000000003</v>
      </c>
    </row>
    <row r="95" spans="1:9" ht="23.25" x14ac:dyDescent="0.35">
      <c r="A95" s="296" t="s">
        <v>395</v>
      </c>
      <c r="B95" s="293"/>
      <c r="C95" s="183"/>
      <c r="D95" s="276">
        <f>D91+D94</f>
        <v>2004.0458999999998</v>
      </c>
      <c r="E95" s="276">
        <f>E91+E94</f>
        <v>8887.963099999999</v>
      </c>
      <c r="F95" s="276">
        <f>F91+F94</f>
        <v>671.99800000000005</v>
      </c>
      <c r="G95" s="276">
        <f>G91+G94</f>
        <v>15309.941800000001</v>
      </c>
      <c r="H95" s="276">
        <f>H91+H94</f>
        <v>670.69600000000003</v>
      </c>
      <c r="I95" s="5">
        <f>SUM(D95:H95)</f>
        <v>27544.644799999998</v>
      </c>
    </row>
    <row r="96" spans="1:9" x14ac:dyDescent="0.25">
      <c r="A96" s="184"/>
      <c r="B96" s="297"/>
      <c r="C96" s="185"/>
      <c r="D96" s="281" t="s">
        <v>144</v>
      </c>
      <c r="E96" s="281" t="s">
        <v>145</v>
      </c>
      <c r="F96" s="281" t="s">
        <v>146</v>
      </c>
      <c r="G96" s="281" t="s">
        <v>147</v>
      </c>
      <c r="H96" s="281" t="s">
        <v>148</v>
      </c>
    </row>
    <row r="97" spans="3:8" ht="15.75" thickBot="1" x14ac:dyDescent="0.3">
      <c r="D97" s="272"/>
      <c r="E97" s="272"/>
      <c r="F97" s="272"/>
      <c r="G97" s="272"/>
      <c r="H97" s="272"/>
    </row>
    <row r="98" spans="3:8" ht="32.25" customHeight="1" thickTop="1" x14ac:dyDescent="0.25">
      <c r="D98" s="280" t="s">
        <v>396</v>
      </c>
      <c r="G98" s="280" t="s">
        <v>397</v>
      </c>
    </row>
    <row r="99" spans="3:8" ht="27" thickBot="1" x14ac:dyDescent="0.45">
      <c r="D99" s="63">
        <f>SUM(D95+E95+F95)</f>
        <v>11564.006999999998</v>
      </c>
      <c r="G99" s="63">
        <f>SUM(G95+H95)</f>
        <v>15980.6378</v>
      </c>
    </row>
    <row r="100" spans="3:8" ht="16.5" thickTop="1" thickBot="1" x14ac:dyDescent="0.3"/>
    <row r="101" spans="3:8" ht="32.25" customHeight="1" thickTop="1" x14ac:dyDescent="0.25">
      <c r="C101" s="7"/>
      <c r="D101" s="7"/>
      <c r="H101" s="280" t="s">
        <v>398</v>
      </c>
    </row>
    <row r="102" spans="3:8" ht="27" thickBot="1" x14ac:dyDescent="0.45">
      <c r="C102" s="14"/>
      <c r="D102" s="64"/>
      <c r="H102" s="63">
        <f>SUM(D99+G99)</f>
        <v>27544.644799999998</v>
      </c>
    </row>
    <row r="103" spans="3:8" ht="16.5" thickTop="1" thickBot="1" x14ac:dyDescent="0.3">
      <c r="C103" s="7"/>
      <c r="D103" s="7"/>
    </row>
    <row r="104" spans="3:8" ht="32.25" customHeight="1" thickTop="1" x14ac:dyDescent="0.25">
      <c r="C104" s="7"/>
      <c r="D104" s="7"/>
      <c r="H104" s="76" t="s">
        <v>400</v>
      </c>
    </row>
    <row r="105" spans="3:8" ht="27" thickBot="1" x14ac:dyDescent="0.45">
      <c r="C105" s="7"/>
      <c r="D105" s="64"/>
      <c r="H105" s="63">
        <f>SUM(D91+E91+F91+G91+H91)</f>
        <v>9304.5789999999997</v>
      </c>
    </row>
    <row r="106" spans="3:8" ht="16.5" thickTop="1" thickBot="1" x14ac:dyDescent="0.3">
      <c r="C106" s="7"/>
      <c r="D106" s="7"/>
    </row>
    <row r="107" spans="3:8" ht="32.25" customHeight="1" thickTop="1" x14ac:dyDescent="0.25">
      <c r="C107" s="7"/>
      <c r="D107" s="7"/>
      <c r="H107" s="76" t="s">
        <v>399</v>
      </c>
    </row>
    <row r="108" spans="3:8" ht="27" thickBot="1" x14ac:dyDescent="0.45">
      <c r="C108" s="7"/>
      <c r="D108" s="7"/>
      <c r="H108" s="63">
        <f>H102-H105</f>
        <v>18240.065799999997</v>
      </c>
    </row>
    <row r="109" spans="3:8" ht="27" thickTop="1" x14ac:dyDescent="0.4">
      <c r="C109" s="7"/>
      <c r="D109" s="64"/>
    </row>
  </sheetData>
  <printOptions horizontalCentered="1" verticalCentered="1"/>
  <pageMargins left="0.23622047244094491" right="0.23622047244094491" top="0" bottom="0" header="0.31496062992125984" footer="0.31496062992125984"/>
  <pageSetup paperSize="66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AO161"/>
  <sheetViews>
    <sheetView zoomScaleNormal="100" workbookViewId="0">
      <pane xSplit="5" ySplit="4" topLeftCell="Z86" activePane="bottomRight" state="frozen"/>
      <selection pane="topRight" activeCell="O1" sqref="O1"/>
      <selection pane="bottomLeft" activeCell="A4" sqref="A4"/>
      <selection pane="bottomRight" activeCell="C90" sqref="C90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7.42578125" style="6" customWidth="1"/>
    <col min="6" max="14" width="9.140625" style="37" customWidth="1"/>
    <col min="15" max="16" width="9.140625" style="13" customWidth="1"/>
    <col min="17" max="23" width="9.140625" style="13"/>
    <col min="24" max="29" width="9.140625" style="4"/>
    <col min="30" max="30" width="9.140625" style="4" customWidth="1"/>
    <col min="31" max="36" width="9.140625" style="4"/>
    <col min="37" max="37" width="14.140625" style="4" customWidth="1"/>
    <col min="38" max="38" width="15.85546875" customWidth="1"/>
    <col min="41" max="41" width="13.5703125" customWidth="1"/>
    <col min="247" max="247" width="13.42578125" bestFit="1" customWidth="1"/>
    <col min="248" max="248" width="22.28515625" bestFit="1" customWidth="1"/>
    <col min="249" max="249" width="27.5703125" bestFit="1" customWidth="1"/>
    <col min="250" max="250" width="9.7109375" bestFit="1" customWidth="1"/>
    <col min="251" max="252" width="9.7109375" customWidth="1"/>
    <col min="253" max="253" width="14.140625" customWidth="1"/>
    <col min="254" max="254" width="15.42578125" bestFit="1" customWidth="1"/>
    <col min="255" max="255" width="15.140625" bestFit="1" customWidth="1"/>
    <col min="256" max="257" width="11.28515625" bestFit="1" customWidth="1"/>
    <col min="258" max="258" width="12" customWidth="1"/>
    <col min="259" max="259" width="13.140625" customWidth="1"/>
    <col min="260" max="265" width="7.7109375" customWidth="1"/>
    <col min="266" max="266" width="8.5703125" bestFit="1" customWidth="1"/>
    <col min="267" max="268" width="7.7109375" customWidth="1"/>
    <col min="269" max="269" width="8.5703125" bestFit="1" customWidth="1"/>
    <col min="270" max="270" width="7.7109375" customWidth="1"/>
    <col min="503" max="503" width="13.42578125" bestFit="1" customWidth="1"/>
    <col min="504" max="504" width="22.28515625" bestFit="1" customWidth="1"/>
    <col min="505" max="505" width="27.5703125" bestFit="1" customWidth="1"/>
    <col min="506" max="506" width="9.7109375" bestFit="1" customWidth="1"/>
    <col min="507" max="508" width="9.7109375" customWidth="1"/>
    <col min="509" max="509" width="14.140625" customWidth="1"/>
    <col min="510" max="510" width="15.42578125" bestFit="1" customWidth="1"/>
    <col min="511" max="511" width="15.140625" bestFit="1" customWidth="1"/>
    <col min="512" max="513" width="11.28515625" bestFit="1" customWidth="1"/>
    <col min="514" max="514" width="12" customWidth="1"/>
    <col min="515" max="515" width="13.140625" customWidth="1"/>
    <col min="516" max="521" width="7.7109375" customWidth="1"/>
    <col min="522" max="522" width="8.5703125" bestFit="1" customWidth="1"/>
    <col min="523" max="524" width="7.7109375" customWidth="1"/>
    <col min="525" max="525" width="8.5703125" bestFit="1" customWidth="1"/>
    <col min="526" max="526" width="7.7109375" customWidth="1"/>
    <col min="759" max="759" width="13.42578125" bestFit="1" customWidth="1"/>
    <col min="760" max="760" width="22.28515625" bestFit="1" customWidth="1"/>
    <col min="761" max="761" width="27.5703125" bestFit="1" customWidth="1"/>
    <col min="762" max="762" width="9.7109375" bestFit="1" customWidth="1"/>
    <col min="763" max="764" width="9.7109375" customWidth="1"/>
    <col min="765" max="765" width="14.140625" customWidth="1"/>
    <col min="766" max="766" width="15.42578125" bestFit="1" customWidth="1"/>
    <col min="767" max="767" width="15.140625" bestFit="1" customWidth="1"/>
    <col min="768" max="769" width="11.28515625" bestFit="1" customWidth="1"/>
    <col min="770" max="770" width="12" customWidth="1"/>
    <col min="771" max="771" width="13.140625" customWidth="1"/>
    <col min="772" max="777" width="7.7109375" customWidth="1"/>
    <col min="778" max="778" width="8.5703125" bestFit="1" customWidth="1"/>
    <col min="779" max="780" width="7.7109375" customWidth="1"/>
    <col min="781" max="781" width="8.5703125" bestFit="1" customWidth="1"/>
    <col min="782" max="782" width="7.7109375" customWidth="1"/>
    <col min="1015" max="1015" width="13.42578125" bestFit="1" customWidth="1"/>
    <col min="1016" max="1016" width="22.28515625" bestFit="1" customWidth="1"/>
    <col min="1017" max="1017" width="27.5703125" bestFit="1" customWidth="1"/>
    <col min="1018" max="1018" width="9.7109375" bestFit="1" customWidth="1"/>
    <col min="1019" max="1020" width="9.7109375" customWidth="1"/>
    <col min="1021" max="1021" width="14.140625" customWidth="1"/>
    <col min="1022" max="1022" width="15.42578125" bestFit="1" customWidth="1"/>
    <col min="1023" max="1023" width="15.140625" bestFit="1" customWidth="1"/>
    <col min="1024" max="1025" width="11.28515625" bestFit="1" customWidth="1"/>
    <col min="1026" max="1026" width="12" customWidth="1"/>
    <col min="1027" max="1027" width="13.140625" customWidth="1"/>
    <col min="1028" max="1033" width="7.7109375" customWidth="1"/>
    <col min="1034" max="1034" width="8.5703125" bestFit="1" customWidth="1"/>
    <col min="1035" max="1036" width="7.7109375" customWidth="1"/>
    <col min="1037" max="1037" width="8.5703125" bestFit="1" customWidth="1"/>
    <col min="1038" max="1038" width="7.7109375" customWidth="1"/>
    <col min="1271" max="1271" width="13.42578125" bestFit="1" customWidth="1"/>
    <col min="1272" max="1272" width="22.28515625" bestFit="1" customWidth="1"/>
    <col min="1273" max="1273" width="27.5703125" bestFit="1" customWidth="1"/>
    <col min="1274" max="1274" width="9.7109375" bestFit="1" customWidth="1"/>
    <col min="1275" max="1276" width="9.7109375" customWidth="1"/>
    <col min="1277" max="1277" width="14.140625" customWidth="1"/>
    <col min="1278" max="1278" width="15.42578125" bestFit="1" customWidth="1"/>
    <col min="1279" max="1279" width="15.140625" bestFit="1" customWidth="1"/>
    <col min="1280" max="1281" width="11.28515625" bestFit="1" customWidth="1"/>
    <col min="1282" max="1282" width="12" customWidth="1"/>
    <col min="1283" max="1283" width="13.140625" customWidth="1"/>
    <col min="1284" max="1289" width="7.7109375" customWidth="1"/>
    <col min="1290" max="1290" width="8.5703125" bestFit="1" customWidth="1"/>
    <col min="1291" max="1292" width="7.7109375" customWidth="1"/>
    <col min="1293" max="1293" width="8.5703125" bestFit="1" customWidth="1"/>
    <col min="1294" max="1294" width="7.7109375" customWidth="1"/>
    <col min="1527" max="1527" width="13.42578125" bestFit="1" customWidth="1"/>
    <col min="1528" max="1528" width="22.28515625" bestFit="1" customWidth="1"/>
    <col min="1529" max="1529" width="27.5703125" bestFit="1" customWidth="1"/>
    <col min="1530" max="1530" width="9.7109375" bestFit="1" customWidth="1"/>
    <col min="1531" max="1532" width="9.7109375" customWidth="1"/>
    <col min="1533" max="1533" width="14.140625" customWidth="1"/>
    <col min="1534" max="1534" width="15.42578125" bestFit="1" customWidth="1"/>
    <col min="1535" max="1535" width="15.140625" bestFit="1" customWidth="1"/>
    <col min="1536" max="1537" width="11.28515625" bestFit="1" customWidth="1"/>
    <col min="1538" max="1538" width="12" customWidth="1"/>
    <col min="1539" max="1539" width="13.140625" customWidth="1"/>
    <col min="1540" max="1545" width="7.7109375" customWidth="1"/>
    <col min="1546" max="1546" width="8.5703125" bestFit="1" customWidth="1"/>
    <col min="1547" max="1548" width="7.7109375" customWidth="1"/>
    <col min="1549" max="1549" width="8.5703125" bestFit="1" customWidth="1"/>
    <col min="1550" max="1550" width="7.7109375" customWidth="1"/>
    <col min="1783" max="1783" width="13.42578125" bestFit="1" customWidth="1"/>
    <col min="1784" max="1784" width="22.28515625" bestFit="1" customWidth="1"/>
    <col min="1785" max="1785" width="27.5703125" bestFit="1" customWidth="1"/>
    <col min="1786" max="1786" width="9.7109375" bestFit="1" customWidth="1"/>
    <col min="1787" max="1788" width="9.7109375" customWidth="1"/>
    <col min="1789" max="1789" width="14.140625" customWidth="1"/>
    <col min="1790" max="1790" width="15.42578125" bestFit="1" customWidth="1"/>
    <col min="1791" max="1791" width="15.140625" bestFit="1" customWidth="1"/>
    <col min="1792" max="1793" width="11.28515625" bestFit="1" customWidth="1"/>
    <col min="1794" max="1794" width="12" customWidth="1"/>
    <col min="1795" max="1795" width="13.140625" customWidth="1"/>
    <col min="1796" max="1801" width="7.7109375" customWidth="1"/>
    <col min="1802" max="1802" width="8.5703125" bestFit="1" customWidth="1"/>
    <col min="1803" max="1804" width="7.7109375" customWidth="1"/>
    <col min="1805" max="1805" width="8.5703125" bestFit="1" customWidth="1"/>
    <col min="1806" max="1806" width="7.7109375" customWidth="1"/>
    <col min="2039" max="2039" width="13.42578125" bestFit="1" customWidth="1"/>
    <col min="2040" max="2040" width="22.28515625" bestFit="1" customWidth="1"/>
    <col min="2041" max="2041" width="27.5703125" bestFit="1" customWidth="1"/>
    <col min="2042" max="2042" width="9.7109375" bestFit="1" customWidth="1"/>
    <col min="2043" max="2044" width="9.7109375" customWidth="1"/>
    <col min="2045" max="2045" width="14.140625" customWidth="1"/>
    <col min="2046" max="2046" width="15.42578125" bestFit="1" customWidth="1"/>
    <col min="2047" max="2047" width="15.140625" bestFit="1" customWidth="1"/>
    <col min="2048" max="2049" width="11.28515625" bestFit="1" customWidth="1"/>
    <col min="2050" max="2050" width="12" customWidth="1"/>
    <col min="2051" max="2051" width="13.140625" customWidth="1"/>
    <col min="2052" max="2057" width="7.7109375" customWidth="1"/>
    <col min="2058" max="2058" width="8.5703125" bestFit="1" customWidth="1"/>
    <col min="2059" max="2060" width="7.7109375" customWidth="1"/>
    <col min="2061" max="2061" width="8.5703125" bestFit="1" customWidth="1"/>
    <col min="2062" max="2062" width="7.7109375" customWidth="1"/>
    <col min="2295" max="2295" width="13.42578125" bestFit="1" customWidth="1"/>
    <col min="2296" max="2296" width="22.28515625" bestFit="1" customWidth="1"/>
    <col min="2297" max="2297" width="27.5703125" bestFit="1" customWidth="1"/>
    <col min="2298" max="2298" width="9.7109375" bestFit="1" customWidth="1"/>
    <col min="2299" max="2300" width="9.7109375" customWidth="1"/>
    <col min="2301" max="2301" width="14.140625" customWidth="1"/>
    <col min="2302" max="2302" width="15.42578125" bestFit="1" customWidth="1"/>
    <col min="2303" max="2303" width="15.140625" bestFit="1" customWidth="1"/>
    <col min="2304" max="2305" width="11.28515625" bestFit="1" customWidth="1"/>
    <col min="2306" max="2306" width="12" customWidth="1"/>
    <col min="2307" max="2307" width="13.140625" customWidth="1"/>
    <col min="2308" max="2313" width="7.7109375" customWidth="1"/>
    <col min="2314" max="2314" width="8.5703125" bestFit="1" customWidth="1"/>
    <col min="2315" max="2316" width="7.7109375" customWidth="1"/>
    <col min="2317" max="2317" width="8.5703125" bestFit="1" customWidth="1"/>
    <col min="2318" max="2318" width="7.7109375" customWidth="1"/>
    <col min="2551" max="2551" width="13.42578125" bestFit="1" customWidth="1"/>
    <col min="2552" max="2552" width="22.28515625" bestFit="1" customWidth="1"/>
    <col min="2553" max="2553" width="27.5703125" bestFit="1" customWidth="1"/>
    <col min="2554" max="2554" width="9.7109375" bestFit="1" customWidth="1"/>
    <col min="2555" max="2556" width="9.7109375" customWidth="1"/>
    <col min="2557" max="2557" width="14.140625" customWidth="1"/>
    <col min="2558" max="2558" width="15.42578125" bestFit="1" customWidth="1"/>
    <col min="2559" max="2559" width="15.140625" bestFit="1" customWidth="1"/>
    <col min="2560" max="2561" width="11.28515625" bestFit="1" customWidth="1"/>
    <col min="2562" max="2562" width="12" customWidth="1"/>
    <col min="2563" max="2563" width="13.140625" customWidth="1"/>
    <col min="2564" max="2569" width="7.7109375" customWidth="1"/>
    <col min="2570" max="2570" width="8.5703125" bestFit="1" customWidth="1"/>
    <col min="2571" max="2572" width="7.7109375" customWidth="1"/>
    <col min="2573" max="2573" width="8.5703125" bestFit="1" customWidth="1"/>
    <col min="2574" max="2574" width="7.7109375" customWidth="1"/>
    <col min="2807" max="2807" width="13.42578125" bestFit="1" customWidth="1"/>
    <col min="2808" max="2808" width="22.28515625" bestFit="1" customWidth="1"/>
    <col min="2809" max="2809" width="27.5703125" bestFit="1" customWidth="1"/>
    <col min="2810" max="2810" width="9.7109375" bestFit="1" customWidth="1"/>
    <col min="2811" max="2812" width="9.7109375" customWidth="1"/>
    <col min="2813" max="2813" width="14.140625" customWidth="1"/>
    <col min="2814" max="2814" width="15.42578125" bestFit="1" customWidth="1"/>
    <col min="2815" max="2815" width="15.140625" bestFit="1" customWidth="1"/>
    <col min="2816" max="2817" width="11.28515625" bestFit="1" customWidth="1"/>
    <col min="2818" max="2818" width="12" customWidth="1"/>
    <col min="2819" max="2819" width="13.140625" customWidth="1"/>
    <col min="2820" max="2825" width="7.7109375" customWidth="1"/>
    <col min="2826" max="2826" width="8.5703125" bestFit="1" customWidth="1"/>
    <col min="2827" max="2828" width="7.7109375" customWidth="1"/>
    <col min="2829" max="2829" width="8.5703125" bestFit="1" customWidth="1"/>
    <col min="2830" max="2830" width="7.7109375" customWidth="1"/>
    <col min="3063" max="3063" width="13.42578125" bestFit="1" customWidth="1"/>
    <col min="3064" max="3064" width="22.28515625" bestFit="1" customWidth="1"/>
    <col min="3065" max="3065" width="27.5703125" bestFit="1" customWidth="1"/>
    <col min="3066" max="3066" width="9.7109375" bestFit="1" customWidth="1"/>
    <col min="3067" max="3068" width="9.7109375" customWidth="1"/>
    <col min="3069" max="3069" width="14.140625" customWidth="1"/>
    <col min="3070" max="3070" width="15.42578125" bestFit="1" customWidth="1"/>
    <col min="3071" max="3071" width="15.140625" bestFit="1" customWidth="1"/>
    <col min="3072" max="3073" width="11.28515625" bestFit="1" customWidth="1"/>
    <col min="3074" max="3074" width="12" customWidth="1"/>
    <col min="3075" max="3075" width="13.140625" customWidth="1"/>
    <col min="3076" max="3081" width="7.7109375" customWidth="1"/>
    <col min="3082" max="3082" width="8.5703125" bestFit="1" customWidth="1"/>
    <col min="3083" max="3084" width="7.7109375" customWidth="1"/>
    <col min="3085" max="3085" width="8.5703125" bestFit="1" customWidth="1"/>
    <col min="3086" max="3086" width="7.7109375" customWidth="1"/>
    <col min="3319" max="3319" width="13.42578125" bestFit="1" customWidth="1"/>
    <col min="3320" max="3320" width="22.28515625" bestFit="1" customWidth="1"/>
    <col min="3321" max="3321" width="27.5703125" bestFit="1" customWidth="1"/>
    <col min="3322" max="3322" width="9.7109375" bestFit="1" customWidth="1"/>
    <col min="3323" max="3324" width="9.7109375" customWidth="1"/>
    <col min="3325" max="3325" width="14.140625" customWidth="1"/>
    <col min="3326" max="3326" width="15.42578125" bestFit="1" customWidth="1"/>
    <col min="3327" max="3327" width="15.140625" bestFit="1" customWidth="1"/>
    <col min="3328" max="3329" width="11.28515625" bestFit="1" customWidth="1"/>
    <col min="3330" max="3330" width="12" customWidth="1"/>
    <col min="3331" max="3331" width="13.140625" customWidth="1"/>
    <col min="3332" max="3337" width="7.7109375" customWidth="1"/>
    <col min="3338" max="3338" width="8.5703125" bestFit="1" customWidth="1"/>
    <col min="3339" max="3340" width="7.7109375" customWidth="1"/>
    <col min="3341" max="3341" width="8.5703125" bestFit="1" customWidth="1"/>
    <col min="3342" max="3342" width="7.7109375" customWidth="1"/>
    <col min="3575" max="3575" width="13.42578125" bestFit="1" customWidth="1"/>
    <col min="3576" max="3576" width="22.28515625" bestFit="1" customWidth="1"/>
    <col min="3577" max="3577" width="27.5703125" bestFit="1" customWidth="1"/>
    <col min="3578" max="3578" width="9.7109375" bestFit="1" customWidth="1"/>
    <col min="3579" max="3580" width="9.7109375" customWidth="1"/>
    <col min="3581" max="3581" width="14.140625" customWidth="1"/>
    <col min="3582" max="3582" width="15.42578125" bestFit="1" customWidth="1"/>
    <col min="3583" max="3583" width="15.140625" bestFit="1" customWidth="1"/>
    <col min="3584" max="3585" width="11.28515625" bestFit="1" customWidth="1"/>
    <col min="3586" max="3586" width="12" customWidth="1"/>
    <col min="3587" max="3587" width="13.140625" customWidth="1"/>
    <col min="3588" max="3593" width="7.7109375" customWidth="1"/>
    <col min="3594" max="3594" width="8.5703125" bestFit="1" customWidth="1"/>
    <col min="3595" max="3596" width="7.7109375" customWidth="1"/>
    <col min="3597" max="3597" width="8.5703125" bestFit="1" customWidth="1"/>
    <col min="3598" max="3598" width="7.7109375" customWidth="1"/>
    <col min="3831" max="3831" width="13.42578125" bestFit="1" customWidth="1"/>
    <col min="3832" max="3832" width="22.28515625" bestFit="1" customWidth="1"/>
    <col min="3833" max="3833" width="27.5703125" bestFit="1" customWidth="1"/>
    <col min="3834" max="3834" width="9.7109375" bestFit="1" customWidth="1"/>
    <col min="3835" max="3836" width="9.7109375" customWidth="1"/>
    <col min="3837" max="3837" width="14.140625" customWidth="1"/>
    <col min="3838" max="3838" width="15.42578125" bestFit="1" customWidth="1"/>
    <col min="3839" max="3839" width="15.140625" bestFit="1" customWidth="1"/>
    <col min="3840" max="3841" width="11.28515625" bestFit="1" customWidth="1"/>
    <col min="3842" max="3842" width="12" customWidth="1"/>
    <col min="3843" max="3843" width="13.140625" customWidth="1"/>
    <col min="3844" max="3849" width="7.7109375" customWidth="1"/>
    <col min="3850" max="3850" width="8.5703125" bestFit="1" customWidth="1"/>
    <col min="3851" max="3852" width="7.7109375" customWidth="1"/>
    <col min="3853" max="3853" width="8.5703125" bestFit="1" customWidth="1"/>
    <col min="3854" max="3854" width="7.7109375" customWidth="1"/>
    <col min="4087" max="4087" width="13.42578125" bestFit="1" customWidth="1"/>
    <col min="4088" max="4088" width="22.28515625" bestFit="1" customWidth="1"/>
    <col min="4089" max="4089" width="27.5703125" bestFit="1" customWidth="1"/>
    <col min="4090" max="4090" width="9.7109375" bestFit="1" customWidth="1"/>
    <col min="4091" max="4092" width="9.7109375" customWidth="1"/>
    <col min="4093" max="4093" width="14.140625" customWidth="1"/>
    <col min="4094" max="4094" width="15.42578125" bestFit="1" customWidth="1"/>
    <col min="4095" max="4095" width="15.140625" bestFit="1" customWidth="1"/>
    <col min="4096" max="4097" width="11.28515625" bestFit="1" customWidth="1"/>
    <col min="4098" max="4098" width="12" customWidth="1"/>
    <col min="4099" max="4099" width="13.140625" customWidth="1"/>
    <col min="4100" max="4105" width="7.7109375" customWidth="1"/>
    <col min="4106" max="4106" width="8.5703125" bestFit="1" customWidth="1"/>
    <col min="4107" max="4108" width="7.7109375" customWidth="1"/>
    <col min="4109" max="4109" width="8.5703125" bestFit="1" customWidth="1"/>
    <col min="4110" max="4110" width="7.7109375" customWidth="1"/>
    <col min="4343" max="4343" width="13.42578125" bestFit="1" customWidth="1"/>
    <col min="4344" max="4344" width="22.28515625" bestFit="1" customWidth="1"/>
    <col min="4345" max="4345" width="27.5703125" bestFit="1" customWidth="1"/>
    <col min="4346" max="4346" width="9.7109375" bestFit="1" customWidth="1"/>
    <col min="4347" max="4348" width="9.7109375" customWidth="1"/>
    <col min="4349" max="4349" width="14.140625" customWidth="1"/>
    <col min="4350" max="4350" width="15.42578125" bestFit="1" customWidth="1"/>
    <col min="4351" max="4351" width="15.140625" bestFit="1" customWidth="1"/>
    <col min="4352" max="4353" width="11.28515625" bestFit="1" customWidth="1"/>
    <col min="4354" max="4354" width="12" customWidth="1"/>
    <col min="4355" max="4355" width="13.140625" customWidth="1"/>
    <col min="4356" max="4361" width="7.7109375" customWidth="1"/>
    <col min="4362" max="4362" width="8.5703125" bestFit="1" customWidth="1"/>
    <col min="4363" max="4364" width="7.7109375" customWidth="1"/>
    <col min="4365" max="4365" width="8.5703125" bestFit="1" customWidth="1"/>
    <col min="4366" max="4366" width="7.7109375" customWidth="1"/>
    <col min="4599" max="4599" width="13.42578125" bestFit="1" customWidth="1"/>
    <col min="4600" max="4600" width="22.28515625" bestFit="1" customWidth="1"/>
    <col min="4601" max="4601" width="27.5703125" bestFit="1" customWidth="1"/>
    <col min="4602" max="4602" width="9.7109375" bestFit="1" customWidth="1"/>
    <col min="4603" max="4604" width="9.7109375" customWidth="1"/>
    <col min="4605" max="4605" width="14.140625" customWidth="1"/>
    <col min="4606" max="4606" width="15.42578125" bestFit="1" customWidth="1"/>
    <col min="4607" max="4607" width="15.140625" bestFit="1" customWidth="1"/>
    <col min="4608" max="4609" width="11.28515625" bestFit="1" customWidth="1"/>
    <col min="4610" max="4610" width="12" customWidth="1"/>
    <col min="4611" max="4611" width="13.140625" customWidth="1"/>
    <col min="4612" max="4617" width="7.7109375" customWidth="1"/>
    <col min="4618" max="4618" width="8.5703125" bestFit="1" customWidth="1"/>
    <col min="4619" max="4620" width="7.7109375" customWidth="1"/>
    <col min="4621" max="4621" width="8.5703125" bestFit="1" customWidth="1"/>
    <col min="4622" max="4622" width="7.7109375" customWidth="1"/>
    <col min="4855" max="4855" width="13.42578125" bestFit="1" customWidth="1"/>
    <col min="4856" max="4856" width="22.28515625" bestFit="1" customWidth="1"/>
    <col min="4857" max="4857" width="27.5703125" bestFit="1" customWidth="1"/>
    <col min="4858" max="4858" width="9.7109375" bestFit="1" customWidth="1"/>
    <col min="4859" max="4860" width="9.7109375" customWidth="1"/>
    <col min="4861" max="4861" width="14.140625" customWidth="1"/>
    <col min="4862" max="4862" width="15.42578125" bestFit="1" customWidth="1"/>
    <col min="4863" max="4863" width="15.140625" bestFit="1" customWidth="1"/>
    <col min="4864" max="4865" width="11.28515625" bestFit="1" customWidth="1"/>
    <col min="4866" max="4866" width="12" customWidth="1"/>
    <col min="4867" max="4867" width="13.140625" customWidth="1"/>
    <col min="4868" max="4873" width="7.7109375" customWidth="1"/>
    <col min="4874" max="4874" width="8.5703125" bestFit="1" customWidth="1"/>
    <col min="4875" max="4876" width="7.7109375" customWidth="1"/>
    <col min="4877" max="4877" width="8.5703125" bestFit="1" customWidth="1"/>
    <col min="4878" max="4878" width="7.7109375" customWidth="1"/>
    <col min="5111" max="5111" width="13.42578125" bestFit="1" customWidth="1"/>
    <col min="5112" max="5112" width="22.28515625" bestFit="1" customWidth="1"/>
    <col min="5113" max="5113" width="27.5703125" bestFit="1" customWidth="1"/>
    <col min="5114" max="5114" width="9.7109375" bestFit="1" customWidth="1"/>
    <col min="5115" max="5116" width="9.7109375" customWidth="1"/>
    <col min="5117" max="5117" width="14.140625" customWidth="1"/>
    <col min="5118" max="5118" width="15.42578125" bestFit="1" customWidth="1"/>
    <col min="5119" max="5119" width="15.140625" bestFit="1" customWidth="1"/>
    <col min="5120" max="5121" width="11.28515625" bestFit="1" customWidth="1"/>
    <col min="5122" max="5122" width="12" customWidth="1"/>
    <col min="5123" max="5123" width="13.140625" customWidth="1"/>
    <col min="5124" max="5129" width="7.7109375" customWidth="1"/>
    <col min="5130" max="5130" width="8.5703125" bestFit="1" customWidth="1"/>
    <col min="5131" max="5132" width="7.7109375" customWidth="1"/>
    <col min="5133" max="5133" width="8.5703125" bestFit="1" customWidth="1"/>
    <col min="5134" max="5134" width="7.7109375" customWidth="1"/>
    <col min="5367" max="5367" width="13.42578125" bestFit="1" customWidth="1"/>
    <col min="5368" max="5368" width="22.28515625" bestFit="1" customWidth="1"/>
    <col min="5369" max="5369" width="27.5703125" bestFit="1" customWidth="1"/>
    <col min="5370" max="5370" width="9.7109375" bestFit="1" customWidth="1"/>
    <col min="5371" max="5372" width="9.7109375" customWidth="1"/>
    <col min="5373" max="5373" width="14.140625" customWidth="1"/>
    <col min="5374" max="5374" width="15.42578125" bestFit="1" customWidth="1"/>
    <col min="5375" max="5375" width="15.140625" bestFit="1" customWidth="1"/>
    <col min="5376" max="5377" width="11.28515625" bestFit="1" customWidth="1"/>
    <col min="5378" max="5378" width="12" customWidth="1"/>
    <col min="5379" max="5379" width="13.140625" customWidth="1"/>
    <col min="5380" max="5385" width="7.7109375" customWidth="1"/>
    <col min="5386" max="5386" width="8.5703125" bestFit="1" customWidth="1"/>
    <col min="5387" max="5388" width="7.7109375" customWidth="1"/>
    <col min="5389" max="5389" width="8.5703125" bestFit="1" customWidth="1"/>
    <col min="5390" max="5390" width="7.7109375" customWidth="1"/>
    <col min="5623" max="5623" width="13.42578125" bestFit="1" customWidth="1"/>
    <col min="5624" max="5624" width="22.28515625" bestFit="1" customWidth="1"/>
    <col min="5625" max="5625" width="27.5703125" bestFit="1" customWidth="1"/>
    <col min="5626" max="5626" width="9.7109375" bestFit="1" customWidth="1"/>
    <col min="5627" max="5628" width="9.7109375" customWidth="1"/>
    <col min="5629" max="5629" width="14.140625" customWidth="1"/>
    <col min="5630" max="5630" width="15.42578125" bestFit="1" customWidth="1"/>
    <col min="5631" max="5631" width="15.140625" bestFit="1" customWidth="1"/>
    <col min="5632" max="5633" width="11.28515625" bestFit="1" customWidth="1"/>
    <col min="5634" max="5634" width="12" customWidth="1"/>
    <col min="5635" max="5635" width="13.140625" customWidth="1"/>
    <col min="5636" max="5641" width="7.7109375" customWidth="1"/>
    <col min="5642" max="5642" width="8.5703125" bestFit="1" customWidth="1"/>
    <col min="5643" max="5644" width="7.7109375" customWidth="1"/>
    <col min="5645" max="5645" width="8.5703125" bestFit="1" customWidth="1"/>
    <col min="5646" max="5646" width="7.7109375" customWidth="1"/>
    <col min="5879" max="5879" width="13.42578125" bestFit="1" customWidth="1"/>
    <col min="5880" max="5880" width="22.28515625" bestFit="1" customWidth="1"/>
    <col min="5881" max="5881" width="27.5703125" bestFit="1" customWidth="1"/>
    <col min="5882" max="5882" width="9.7109375" bestFit="1" customWidth="1"/>
    <col min="5883" max="5884" width="9.7109375" customWidth="1"/>
    <col min="5885" max="5885" width="14.140625" customWidth="1"/>
    <col min="5886" max="5886" width="15.42578125" bestFit="1" customWidth="1"/>
    <col min="5887" max="5887" width="15.140625" bestFit="1" customWidth="1"/>
    <col min="5888" max="5889" width="11.28515625" bestFit="1" customWidth="1"/>
    <col min="5890" max="5890" width="12" customWidth="1"/>
    <col min="5891" max="5891" width="13.140625" customWidth="1"/>
    <col min="5892" max="5897" width="7.7109375" customWidth="1"/>
    <col min="5898" max="5898" width="8.5703125" bestFit="1" customWidth="1"/>
    <col min="5899" max="5900" width="7.7109375" customWidth="1"/>
    <col min="5901" max="5901" width="8.5703125" bestFit="1" customWidth="1"/>
    <col min="5902" max="5902" width="7.7109375" customWidth="1"/>
    <col min="6135" max="6135" width="13.42578125" bestFit="1" customWidth="1"/>
    <col min="6136" max="6136" width="22.28515625" bestFit="1" customWidth="1"/>
    <col min="6137" max="6137" width="27.5703125" bestFit="1" customWidth="1"/>
    <col min="6138" max="6138" width="9.7109375" bestFit="1" customWidth="1"/>
    <col min="6139" max="6140" width="9.7109375" customWidth="1"/>
    <col min="6141" max="6141" width="14.140625" customWidth="1"/>
    <col min="6142" max="6142" width="15.42578125" bestFit="1" customWidth="1"/>
    <col min="6143" max="6143" width="15.140625" bestFit="1" customWidth="1"/>
    <col min="6144" max="6145" width="11.28515625" bestFit="1" customWidth="1"/>
    <col min="6146" max="6146" width="12" customWidth="1"/>
    <col min="6147" max="6147" width="13.140625" customWidth="1"/>
    <col min="6148" max="6153" width="7.7109375" customWidth="1"/>
    <col min="6154" max="6154" width="8.5703125" bestFit="1" customWidth="1"/>
    <col min="6155" max="6156" width="7.7109375" customWidth="1"/>
    <col min="6157" max="6157" width="8.5703125" bestFit="1" customWidth="1"/>
    <col min="6158" max="6158" width="7.7109375" customWidth="1"/>
    <col min="6391" max="6391" width="13.42578125" bestFit="1" customWidth="1"/>
    <col min="6392" max="6392" width="22.28515625" bestFit="1" customWidth="1"/>
    <col min="6393" max="6393" width="27.5703125" bestFit="1" customWidth="1"/>
    <col min="6394" max="6394" width="9.7109375" bestFit="1" customWidth="1"/>
    <col min="6395" max="6396" width="9.7109375" customWidth="1"/>
    <col min="6397" max="6397" width="14.140625" customWidth="1"/>
    <col min="6398" max="6398" width="15.42578125" bestFit="1" customWidth="1"/>
    <col min="6399" max="6399" width="15.140625" bestFit="1" customWidth="1"/>
    <col min="6400" max="6401" width="11.28515625" bestFit="1" customWidth="1"/>
    <col min="6402" max="6402" width="12" customWidth="1"/>
    <col min="6403" max="6403" width="13.140625" customWidth="1"/>
    <col min="6404" max="6409" width="7.7109375" customWidth="1"/>
    <col min="6410" max="6410" width="8.5703125" bestFit="1" customWidth="1"/>
    <col min="6411" max="6412" width="7.7109375" customWidth="1"/>
    <col min="6413" max="6413" width="8.5703125" bestFit="1" customWidth="1"/>
    <col min="6414" max="6414" width="7.7109375" customWidth="1"/>
    <col min="6647" max="6647" width="13.42578125" bestFit="1" customWidth="1"/>
    <col min="6648" max="6648" width="22.28515625" bestFit="1" customWidth="1"/>
    <col min="6649" max="6649" width="27.5703125" bestFit="1" customWidth="1"/>
    <col min="6650" max="6650" width="9.7109375" bestFit="1" customWidth="1"/>
    <col min="6651" max="6652" width="9.7109375" customWidth="1"/>
    <col min="6653" max="6653" width="14.140625" customWidth="1"/>
    <col min="6654" max="6654" width="15.42578125" bestFit="1" customWidth="1"/>
    <col min="6655" max="6655" width="15.140625" bestFit="1" customWidth="1"/>
    <col min="6656" max="6657" width="11.28515625" bestFit="1" customWidth="1"/>
    <col min="6658" max="6658" width="12" customWidth="1"/>
    <col min="6659" max="6659" width="13.140625" customWidth="1"/>
    <col min="6660" max="6665" width="7.7109375" customWidth="1"/>
    <col min="6666" max="6666" width="8.5703125" bestFit="1" customWidth="1"/>
    <col min="6667" max="6668" width="7.7109375" customWidth="1"/>
    <col min="6669" max="6669" width="8.5703125" bestFit="1" customWidth="1"/>
    <col min="6670" max="6670" width="7.7109375" customWidth="1"/>
    <col min="6903" max="6903" width="13.42578125" bestFit="1" customWidth="1"/>
    <col min="6904" max="6904" width="22.28515625" bestFit="1" customWidth="1"/>
    <col min="6905" max="6905" width="27.5703125" bestFit="1" customWidth="1"/>
    <col min="6906" max="6906" width="9.7109375" bestFit="1" customWidth="1"/>
    <col min="6907" max="6908" width="9.7109375" customWidth="1"/>
    <col min="6909" max="6909" width="14.140625" customWidth="1"/>
    <col min="6910" max="6910" width="15.42578125" bestFit="1" customWidth="1"/>
    <col min="6911" max="6911" width="15.140625" bestFit="1" customWidth="1"/>
    <col min="6912" max="6913" width="11.28515625" bestFit="1" customWidth="1"/>
    <col min="6914" max="6914" width="12" customWidth="1"/>
    <col min="6915" max="6915" width="13.140625" customWidth="1"/>
    <col min="6916" max="6921" width="7.7109375" customWidth="1"/>
    <col min="6922" max="6922" width="8.5703125" bestFit="1" customWidth="1"/>
    <col min="6923" max="6924" width="7.7109375" customWidth="1"/>
    <col min="6925" max="6925" width="8.5703125" bestFit="1" customWidth="1"/>
    <col min="6926" max="6926" width="7.7109375" customWidth="1"/>
    <col min="7159" max="7159" width="13.42578125" bestFit="1" customWidth="1"/>
    <col min="7160" max="7160" width="22.28515625" bestFit="1" customWidth="1"/>
    <col min="7161" max="7161" width="27.5703125" bestFit="1" customWidth="1"/>
    <col min="7162" max="7162" width="9.7109375" bestFit="1" customWidth="1"/>
    <col min="7163" max="7164" width="9.7109375" customWidth="1"/>
    <col min="7165" max="7165" width="14.140625" customWidth="1"/>
    <col min="7166" max="7166" width="15.42578125" bestFit="1" customWidth="1"/>
    <col min="7167" max="7167" width="15.140625" bestFit="1" customWidth="1"/>
    <col min="7168" max="7169" width="11.28515625" bestFit="1" customWidth="1"/>
    <col min="7170" max="7170" width="12" customWidth="1"/>
    <col min="7171" max="7171" width="13.140625" customWidth="1"/>
    <col min="7172" max="7177" width="7.7109375" customWidth="1"/>
    <col min="7178" max="7178" width="8.5703125" bestFit="1" customWidth="1"/>
    <col min="7179" max="7180" width="7.7109375" customWidth="1"/>
    <col min="7181" max="7181" width="8.5703125" bestFit="1" customWidth="1"/>
    <col min="7182" max="7182" width="7.7109375" customWidth="1"/>
    <col min="7415" max="7415" width="13.42578125" bestFit="1" customWidth="1"/>
    <col min="7416" max="7416" width="22.28515625" bestFit="1" customWidth="1"/>
    <col min="7417" max="7417" width="27.5703125" bestFit="1" customWidth="1"/>
    <col min="7418" max="7418" width="9.7109375" bestFit="1" customWidth="1"/>
    <col min="7419" max="7420" width="9.7109375" customWidth="1"/>
    <col min="7421" max="7421" width="14.140625" customWidth="1"/>
    <col min="7422" max="7422" width="15.42578125" bestFit="1" customWidth="1"/>
    <col min="7423" max="7423" width="15.140625" bestFit="1" customWidth="1"/>
    <col min="7424" max="7425" width="11.28515625" bestFit="1" customWidth="1"/>
    <col min="7426" max="7426" width="12" customWidth="1"/>
    <col min="7427" max="7427" width="13.140625" customWidth="1"/>
    <col min="7428" max="7433" width="7.7109375" customWidth="1"/>
    <col min="7434" max="7434" width="8.5703125" bestFit="1" customWidth="1"/>
    <col min="7435" max="7436" width="7.7109375" customWidth="1"/>
    <col min="7437" max="7437" width="8.5703125" bestFit="1" customWidth="1"/>
    <col min="7438" max="7438" width="7.7109375" customWidth="1"/>
    <col min="7671" max="7671" width="13.42578125" bestFit="1" customWidth="1"/>
    <col min="7672" max="7672" width="22.28515625" bestFit="1" customWidth="1"/>
    <col min="7673" max="7673" width="27.5703125" bestFit="1" customWidth="1"/>
    <col min="7674" max="7674" width="9.7109375" bestFit="1" customWidth="1"/>
    <col min="7675" max="7676" width="9.7109375" customWidth="1"/>
    <col min="7677" max="7677" width="14.140625" customWidth="1"/>
    <col min="7678" max="7678" width="15.42578125" bestFit="1" customWidth="1"/>
    <col min="7679" max="7679" width="15.140625" bestFit="1" customWidth="1"/>
    <col min="7680" max="7681" width="11.28515625" bestFit="1" customWidth="1"/>
    <col min="7682" max="7682" width="12" customWidth="1"/>
    <col min="7683" max="7683" width="13.140625" customWidth="1"/>
    <col min="7684" max="7689" width="7.7109375" customWidth="1"/>
    <col min="7690" max="7690" width="8.5703125" bestFit="1" customWidth="1"/>
    <col min="7691" max="7692" width="7.7109375" customWidth="1"/>
    <col min="7693" max="7693" width="8.5703125" bestFit="1" customWidth="1"/>
    <col min="7694" max="7694" width="7.7109375" customWidth="1"/>
    <col min="7927" max="7927" width="13.42578125" bestFit="1" customWidth="1"/>
    <col min="7928" max="7928" width="22.28515625" bestFit="1" customWidth="1"/>
    <col min="7929" max="7929" width="27.5703125" bestFit="1" customWidth="1"/>
    <col min="7930" max="7930" width="9.7109375" bestFit="1" customWidth="1"/>
    <col min="7931" max="7932" width="9.7109375" customWidth="1"/>
    <col min="7933" max="7933" width="14.140625" customWidth="1"/>
    <col min="7934" max="7934" width="15.42578125" bestFit="1" customWidth="1"/>
    <col min="7935" max="7935" width="15.140625" bestFit="1" customWidth="1"/>
    <col min="7936" max="7937" width="11.28515625" bestFit="1" customWidth="1"/>
    <col min="7938" max="7938" width="12" customWidth="1"/>
    <col min="7939" max="7939" width="13.140625" customWidth="1"/>
    <col min="7940" max="7945" width="7.7109375" customWidth="1"/>
    <col min="7946" max="7946" width="8.5703125" bestFit="1" customWidth="1"/>
    <col min="7947" max="7948" width="7.7109375" customWidth="1"/>
    <col min="7949" max="7949" width="8.5703125" bestFit="1" customWidth="1"/>
    <col min="7950" max="7950" width="7.7109375" customWidth="1"/>
    <col min="8183" max="8183" width="13.42578125" bestFit="1" customWidth="1"/>
    <col min="8184" max="8184" width="22.28515625" bestFit="1" customWidth="1"/>
    <col min="8185" max="8185" width="27.5703125" bestFit="1" customWidth="1"/>
    <col min="8186" max="8186" width="9.7109375" bestFit="1" customWidth="1"/>
    <col min="8187" max="8188" width="9.7109375" customWidth="1"/>
    <col min="8189" max="8189" width="14.140625" customWidth="1"/>
    <col min="8190" max="8190" width="15.42578125" bestFit="1" customWidth="1"/>
    <col min="8191" max="8191" width="15.140625" bestFit="1" customWidth="1"/>
    <col min="8192" max="8193" width="11.28515625" bestFit="1" customWidth="1"/>
    <col min="8194" max="8194" width="12" customWidth="1"/>
    <col min="8195" max="8195" width="13.140625" customWidth="1"/>
    <col min="8196" max="8201" width="7.7109375" customWidth="1"/>
    <col min="8202" max="8202" width="8.5703125" bestFit="1" customWidth="1"/>
    <col min="8203" max="8204" width="7.7109375" customWidth="1"/>
    <col min="8205" max="8205" width="8.5703125" bestFit="1" customWidth="1"/>
    <col min="8206" max="8206" width="7.7109375" customWidth="1"/>
    <col min="8439" max="8439" width="13.42578125" bestFit="1" customWidth="1"/>
    <col min="8440" max="8440" width="22.28515625" bestFit="1" customWidth="1"/>
    <col min="8441" max="8441" width="27.5703125" bestFit="1" customWidth="1"/>
    <col min="8442" max="8442" width="9.7109375" bestFit="1" customWidth="1"/>
    <col min="8443" max="8444" width="9.7109375" customWidth="1"/>
    <col min="8445" max="8445" width="14.140625" customWidth="1"/>
    <col min="8446" max="8446" width="15.42578125" bestFit="1" customWidth="1"/>
    <col min="8447" max="8447" width="15.140625" bestFit="1" customWidth="1"/>
    <col min="8448" max="8449" width="11.28515625" bestFit="1" customWidth="1"/>
    <col min="8450" max="8450" width="12" customWidth="1"/>
    <col min="8451" max="8451" width="13.140625" customWidth="1"/>
    <col min="8452" max="8457" width="7.7109375" customWidth="1"/>
    <col min="8458" max="8458" width="8.5703125" bestFit="1" customWidth="1"/>
    <col min="8459" max="8460" width="7.7109375" customWidth="1"/>
    <col min="8461" max="8461" width="8.5703125" bestFit="1" customWidth="1"/>
    <col min="8462" max="8462" width="7.7109375" customWidth="1"/>
    <col min="8695" max="8695" width="13.42578125" bestFit="1" customWidth="1"/>
    <col min="8696" max="8696" width="22.28515625" bestFit="1" customWidth="1"/>
    <col min="8697" max="8697" width="27.5703125" bestFit="1" customWidth="1"/>
    <col min="8698" max="8698" width="9.7109375" bestFit="1" customWidth="1"/>
    <col min="8699" max="8700" width="9.7109375" customWidth="1"/>
    <col min="8701" max="8701" width="14.140625" customWidth="1"/>
    <col min="8702" max="8702" width="15.42578125" bestFit="1" customWidth="1"/>
    <col min="8703" max="8703" width="15.140625" bestFit="1" customWidth="1"/>
    <col min="8704" max="8705" width="11.28515625" bestFit="1" customWidth="1"/>
    <col min="8706" max="8706" width="12" customWidth="1"/>
    <col min="8707" max="8707" width="13.140625" customWidth="1"/>
    <col min="8708" max="8713" width="7.7109375" customWidth="1"/>
    <col min="8714" max="8714" width="8.5703125" bestFit="1" customWidth="1"/>
    <col min="8715" max="8716" width="7.7109375" customWidth="1"/>
    <col min="8717" max="8717" width="8.5703125" bestFit="1" customWidth="1"/>
    <col min="8718" max="8718" width="7.7109375" customWidth="1"/>
    <col min="8951" max="8951" width="13.42578125" bestFit="1" customWidth="1"/>
    <col min="8952" max="8952" width="22.28515625" bestFit="1" customWidth="1"/>
    <col min="8953" max="8953" width="27.5703125" bestFit="1" customWidth="1"/>
    <col min="8954" max="8954" width="9.7109375" bestFit="1" customWidth="1"/>
    <col min="8955" max="8956" width="9.7109375" customWidth="1"/>
    <col min="8957" max="8957" width="14.140625" customWidth="1"/>
    <col min="8958" max="8958" width="15.42578125" bestFit="1" customWidth="1"/>
    <col min="8959" max="8959" width="15.140625" bestFit="1" customWidth="1"/>
    <col min="8960" max="8961" width="11.28515625" bestFit="1" customWidth="1"/>
    <col min="8962" max="8962" width="12" customWidth="1"/>
    <col min="8963" max="8963" width="13.140625" customWidth="1"/>
    <col min="8964" max="8969" width="7.7109375" customWidth="1"/>
    <col min="8970" max="8970" width="8.5703125" bestFit="1" customWidth="1"/>
    <col min="8971" max="8972" width="7.7109375" customWidth="1"/>
    <col min="8973" max="8973" width="8.5703125" bestFit="1" customWidth="1"/>
    <col min="8974" max="8974" width="7.7109375" customWidth="1"/>
    <col min="9207" max="9207" width="13.42578125" bestFit="1" customWidth="1"/>
    <col min="9208" max="9208" width="22.28515625" bestFit="1" customWidth="1"/>
    <col min="9209" max="9209" width="27.5703125" bestFit="1" customWidth="1"/>
    <col min="9210" max="9210" width="9.7109375" bestFit="1" customWidth="1"/>
    <col min="9211" max="9212" width="9.7109375" customWidth="1"/>
    <col min="9213" max="9213" width="14.140625" customWidth="1"/>
    <col min="9214" max="9214" width="15.42578125" bestFit="1" customWidth="1"/>
    <col min="9215" max="9215" width="15.140625" bestFit="1" customWidth="1"/>
    <col min="9216" max="9217" width="11.28515625" bestFit="1" customWidth="1"/>
    <col min="9218" max="9218" width="12" customWidth="1"/>
    <col min="9219" max="9219" width="13.140625" customWidth="1"/>
    <col min="9220" max="9225" width="7.7109375" customWidth="1"/>
    <col min="9226" max="9226" width="8.5703125" bestFit="1" customWidth="1"/>
    <col min="9227" max="9228" width="7.7109375" customWidth="1"/>
    <col min="9229" max="9229" width="8.5703125" bestFit="1" customWidth="1"/>
    <col min="9230" max="9230" width="7.7109375" customWidth="1"/>
    <col min="9463" max="9463" width="13.42578125" bestFit="1" customWidth="1"/>
    <col min="9464" max="9464" width="22.28515625" bestFit="1" customWidth="1"/>
    <col min="9465" max="9465" width="27.5703125" bestFit="1" customWidth="1"/>
    <col min="9466" max="9466" width="9.7109375" bestFit="1" customWidth="1"/>
    <col min="9467" max="9468" width="9.7109375" customWidth="1"/>
    <col min="9469" max="9469" width="14.140625" customWidth="1"/>
    <col min="9470" max="9470" width="15.42578125" bestFit="1" customWidth="1"/>
    <col min="9471" max="9471" width="15.140625" bestFit="1" customWidth="1"/>
    <col min="9472" max="9473" width="11.28515625" bestFit="1" customWidth="1"/>
    <col min="9474" max="9474" width="12" customWidth="1"/>
    <col min="9475" max="9475" width="13.140625" customWidth="1"/>
    <col min="9476" max="9481" width="7.7109375" customWidth="1"/>
    <col min="9482" max="9482" width="8.5703125" bestFit="1" customWidth="1"/>
    <col min="9483" max="9484" width="7.7109375" customWidth="1"/>
    <col min="9485" max="9485" width="8.5703125" bestFit="1" customWidth="1"/>
    <col min="9486" max="9486" width="7.7109375" customWidth="1"/>
    <col min="9719" max="9719" width="13.42578125" bestFit="1" customWidth="1"/>
    <col min="9720" max="9720" width="22.28515625" bestFit="1" customWidth="1"/>
    <col min="9721" max="9721" width="27.5703125" bestFit="1" customWidth="1"/>
    <col min="9722" max="9722" width="9.7109375" bestFit="1" customWidth="1"/>
    <col min="9723" max="9724" width="9.7109375" customWidth="1"/>
    <col min="9725" max="9725" width="14.140625" customWidth="1"/>
    <col min="9726" max="9726" width="15.42578125" bestFit="1" customWidth="1"/>
    <col min="9727" max="9727" width="15.140625" bestFit="1" customWidth="1"/>
    <col min="9728" max="9729" width="11.28515625" bestFit="1" customWidth="1"/>
    <col min="9730" max="9730" width="12" customWidth="1"/>
    <col min="9731" max="9731" width="13.140625" customWidth="1"/>
    <col min="9732" max="9737" width="7.7109375" customWidth="1"/>
    <col min="9738" max="9738" width="8.5703125" bestFit="1" customWidth="1"/>
    <col min="9739" max="9740" width="7.7109375" customWidth="1"/>
    <col min="9741" max="9741" width="8.5703125" bestFit="1" customWidth="1"/>
    <col min="9742" max="9742" width="7.7109375" customWidth="1"/>
    <col min="9975" max="9975" width="13.42578125" bestFit="1" customWidth="1"/>
    <col min="9976" max="9976" width="22.28515625" bestFit="1" customWidth="1"/>
    <col min="9977" max="9977" width="27.5703125" bestFit="1" customWidth="1"/>
    <col min="9978" max="9978" width="9.7109375" bestFit="1" customWidth="1"/>
    <col min="9979" max="9980" width="9.7109375" customWidth="1"/>
    <col min="9981" max="9981" width="14.140625" customWidth="1"/>
    <col min="9982" max="9982" width="15.42578125" bestFit="1" customWidth="1"/>
    <col min="9983" max="9983" width="15.140625" bestFit="1" customWidth="1"/>
    <col min="9984" max="9985" width="11.28515625" bestFit="1" customWidth="1"/>
    <col min="9986" max="9986" width="12" customWidth="1"/>
    <col min="9987" max="9987" width="13.140625" customWidth="1"/>
    <col min="9988" max="9993" width="7.7109375" customWidth="1"/>
    <col min="9994" max="9994" width="8.5703125" bestFit="1" customWidth="1"/>
    <col min="9995" max="9996" width="7.7109375" customWidth="1"/>
    <col min="9997" max="9997" width="8.5703125" bestFit="1" customWidth="1"/>
    <col min="9998" max="9998" width="7.7109375" customWidth="1"/>
    <col min="10231" max="10231" width="13.42578125" bestFit="1" customWidth="1"/>
    <col min="10232" max="10232" width="22.28515625" bestFit="1" customWidth="1"/>
    <col min="10233" max="10233" width="27.5703125" bestFit="1" customWidth="1"/>
    <col min="10234" max="10234" width="9.7109375" bestFit="1" customWidth="1"/>
    <col min="10235" max="10236" width="9.7109375" customWidth="1"/>
    <col min="10237" max="10237" width="14.140625" customWidth="1"/>
    <col min="10238" max="10238" width="15.42578125" bestFit="1" customWidth="1"/>
    <col min="10239" max="10239" width="15.140625" bestFit="1" customWidth="1"/>
    <col min="10240" max="10241" width="11.28515625" bestFit="1" customWidth="1"/>
    <col min="10242" max="10242" width="12" customWidth="1"/>
    <col min="10243" max="10243" width="13.140625" customWidth="1"/>
    <col min="10244" max="10249" width="7.7109375" customWidth="1"/>
    <col min="10250" max="10250" width="8.5703125" bestFit="1" customWidth="1"/>
    <col min="10251" max="10252" width="7.7109375" customWidth="1"/>
    <col min="10253" max="10253" width="8.5703125" bestFit="1" customWidth="1"/>
    <col min="10254" max="10254" width="7.7109375" customWidth="1"/>
    <col min="10487" max="10487" width="13.42578125" bestFit="1" customWidth="1"/>
    <col min="10488" max="10488" width="22.28515625" bestFit="1" customWidth="1"/>
    <col min="10489" max="10489" width="27.5703125" bestFit="1" customWidth="1"/>
    <col min="10490" max="10490" width="9.7109375" bestFit="1" customWidth="1"/>
    <col min="10491" max="10492" width="9.7109375" customWidth="1"/>
    <col min="10493" max="10493" width="14.140625" customWidth="1"/>
    <col min="10494" max="10494" width="15.42578125" bestFit="1" customWidth="1"/>
    <col min="10495" max="10495" width="15.140625" bestFit="1" customWidth="1"/>
    <col min="10496" max="10497" width="11.28515625" bestFit="1" customWidth="1"/>
    <col min="10498" max="10498" width="12" customWidth="1"/>
    <col min="10499" max="10499" width="13.140625" customWidth="1"/>
    <col min="10500" max="10505" width="7.7109375" customWidth="1"/>
    <col min="10506" max="10506" width="8.5703125" bestFit="1" customWidth="1"/>
    <col min="10507" max="10508" width="7.7109375" customWidth="1"/>
    <col min="10509" max="10509" width="8.5703125" bestFit="1" customWidth="1"/>
    <col min="10510" max="10510" width="7.7109375" customWidth="1"/>
    <col min="10743" max="10743" width="13.42578125" bestFit="1" customWidth="1"/>
    <col min="10744" max="10744" width="22.28515625" bestFit="1" customWidth="1"/>
    <col min="10745" max="10745" width="27.5703125" bestFit="1" customWidth="1"/>
    <col min="10746" max="10746" width="9.7109375" bestFit="1" customWidth="1"/>
    <col min="10747" max="10748" width="9.7109375" customWidth="1"/>
    <col min="10749" max="10749" width="14.140625" customWidth="1"/>
    <col min="10750" max="10750" width="15.42578125" bestFit="1" customWidth="1"/>
    <col min="10751" max="10751" width="15.140625" bestFit="1" customWidth="1"/>
    <col min="10752" max="10753" width="11.28515625" bestFit="1" customWidth="1"/>
    <col min="10754" max="10754" width="12" customWidth="1"/>
    <col min="10755" max="10755" width="13.140625" customWidth="1"/>
    <col min="10756" max="10761" width="7.7109375" customWidth="1"/>
    <col min="10762" max="10762" width="8.5703125" bestFit="1" customWidth="1"/>
    <col min="10763" max="10764" width="7.7109375" customWidth="1"/>
    <col min="10765" max="10765" width="8.5703125" bestFit="1" customWidth="1"/>
    <col min="10766" max="10766" width="7.7109375" customWidth="1"/>
    <col min="10999" max="10999" width="13.42578125" bestFit="1" customWidth="1"/>
    <col min="11000" max="11000" width="22.28515625" bestFit="1" customWidth="1"/>
    <col min="11001" max="11001" width="27.5703125" bestFit="1" customWidth="1"/>
    <col min="11002" max="11002" width="9.7109375" bestFit="1" customWidth="1"/>
    <col min="11003" max="11004" width="9.7109375" customWidth="1"/>
    <col min="11005" max="11005" width="14.140625" customWidth="1"/>
    <col min="11006" max="11006" width="15.42578125" bestFit="1" customWidth="1"/>
    <col min="11007" max="11007" width="15.140625" bestFit="1" customWidth="1"/>
    <col min="11008" max="11009" width="11.28515625" bestFit="1" customWidth="1"/>
    <col min="11010" max="11010" width="12" customWidth="1"/>
    <col min="11011" max="11011" width="13.140625" customWidth="1"/>
    <col min="11012" max="11017" width="7.7109375" customWidth="1"/>
    <col min="11018" max="11018" width="8.5703125" bestFit="1" customWidth="1"/>
    <col min="11019" max="11020" width="7.7109375" customWidth="1"/>
    <col min="11021" max="11021" width="8.5703125" bestFit="1" customWidth="1"/>
    <col min="11022" max="11022" width="7.7109375" customWidth="1"/>
    <col min="11255" max="11255" width="13.42578125" bestFit="1" customWidth="1"/>
    <col min="11256" max="11256" width="22.28515625" bestFit="1" customWidth="1"/>
    <col min="11257" max="11257" width="27.5703125" bestFit="1" customWidth="1"/>
    <col min="11258" max="11258" width="9.7109375" bestFit="1" customWidth="1"/>
    <col min="11259" max="11260" width="9.7109375" customWidth="1"/>
    <col min="11261" max="11261" width="14.140625" customWidth="1"/>
    <col min="11262" max="11262" width="15.42578125" bestFit="1" customWidth="1"/>
    <col min="11263" max="11263" width="15.140625" bestFit="1" customWidth="1"/>
    <col min="11264" max="11265" width="11.28515625" bestFit="1" customWidth="1"/>
    <col min="11266" max="11266" width="12" customWidth="1"/>
    <col min="11267" max="11267" width="13.140625" customWidth="1"/>
    <col min="11268" max="11273" width="7.7109375" customWidth="1"/>
    <col min="11274" max="11274" width="8.5703125" bestFit="1" customWidth="1"/>
    <col min="11275" max="11276" width="7.7109375" customWidth="1"/>
    <col min="11277" max="11277" width="8.5703125" bestFit="1" customWidth="1"/>
    <col min="11278" max="11278" width="7.7109375" customWidth="1"/>
    <col min="11511" max="11511" width="13.42578125" bestFit="1" customWidth="1"/>
    <col min="11512" max="11512" width="22.28515625" bestFit="1" customWidth="1"/>
    <col min="11513" max="11513" width="27.5703125" bestFit="1" customWidth="1"/>
    <col min="11514" max="11514" width="9.7109375" bestFit="1" customWidth="1"/>
    <col min="11515" max="11516" width="9.7109375" customWidth="1"/>
    <col min="11517" max="11517" width="14.140625" customWidth="1"/>
    <col min="11518" max="11518" width="15.42578125" bestFit="1" customWidth="1"/>
    <col min="11519" max="11519" width="15.140625" bestFit="1" customWidth="1"/>
    <col min="11520" max="11521" width="11.28515625" bestFit="1" customWidth="1"/>
    <col min="11522" max="11522" width="12" customWidth="1"/>
    <col min="11523" max="11523" width="13.140625" customWidth="1"/>
    <col min="11524" max="11529" width="7.7109375" customWidth="1"/>
    <col min="11530" max="11530" width="8.5703125" bestFit="1" customWidth="1"/>
    <col min="11531" max="11532" width="7.7109375" customWidth="1"/>
    <col min="11533" max="11533" width="8.5703125" bestFit="1" customWidth="1"/>
    <col min="11534" max="11534" width="7.7109375" customWidth="1"/>
    <col min="11767" max="11767" width="13.42578125" bestFit="1" customWidth="1"/>
    <col min="11768" max="11768" width="22.28515625" bestFit="1" customWidth="1"/>
    <col min="11769" max="11769" width="27.5703125" bestFit="1" customWidth="1"/>
    <col min="11770" max="11770" width="9.7109375" bestFit="1" customWidth="1"/>
    <col min="11771" max="11772" width="9.7109375" customWidth="1"/>
    <col min="11773" max="11773" width="14.140625" customWidth="1"/>
    <col min="11774" max="11774" width="15.42578125" bestFit="1" customWidth="1"/>
    <col min="11775" max="11775" width="15.140625" bestFit="1" customWidth="1"/>
    <col min="11776" max="11777" width="11.28515625" bestFit="1" customWidth="1"/>
    <col min="11778" max="11778" width="12" customWidth="1"/>
    <col min="11779" max="11779" width="13.140625" customWidth="1"/>
    <col min="11780" max="11785" width="7.7109375" customWidth="1"/>
    <col min="11786" max="11786" width="8.5703125" bestFit="1" customWidth="1"/>
    <col min="11787" max="11788" width="7.7109375" customWidth="1"/>
    <col min="11789" max="11789" width="8.5703125" bestFit="1" customWidth="1"/>
    <col min="11790" max="11790" width="7.7109375" customWidth="1"/>
    <col min="12023" max="12023" width="13.42578125" bestFit="1" customWidth="1"/>
    <col min="12024" max="12024" width="22.28515625" bestFit="1" customWidth="1"/>
    <col min="12025" max="12025" width="27.5703125" bestFit="1" customWidth="1"/>
    <col min="12026" max="12026" width="9.7109375" bestFit="1" customWidth="1"/>
    <col min="12027" max="12028" width="9.7109375" customWidth="1"/>
    <col min="12029" max="12029" width="14.140625" customWidth="1"/>
    <col min="12030" max="12030" width="15.42578125" bestFit="1" customWidth="1"/>
    <col min="12031" max="12031" width="15.140625" bestFit="1" customWidth="1"/>
    <col min="12032" max="12033" width="11.28515625" bestFit="1" customWidth="1"/>
    <col min="12034" max="12034" width="12" customWidth="1"/>
    <col min="12035" max="12035" width="13.140625" customWidth="1"/>
    <col min="12036" max="12041" width="7.7109375" customWidth="1"/>
    <col min="12042" max="12042" width="8.5703125" bestFit="1" customWidth="1"/>
    <col min="12043" max="12044" width="7.7109375" customWidth="1"/>
    <col min="12045" max="12045" width="8.5703125" bestFit="1" customWidth="1"/>
    <col min="12046" max="12046" width="7.7109375" customWidth="1"/>
    <col min="12279" max="12279" width="13.42578125" bestFit="1" customWidth="1"/>
    <col min="12280" max="12280" width="22.28515625" bestFit="1" customWidth="1"/>
    <col min="12281" max="12281" width="27.5703125" bestFit="1" customWidth="1"/>
    <col min="12282" max="12282" width="9.7109375" bestFit="1" customWidth="1"/>
    <col min="12283" max="12284" width="9.7109375" customWidth="1"/>
    <col min="12285" max="12285" width="14.140625" customWidth="1"/>
    <col min="12286" max="12286" width="15.42578125" bestFit="1" customWidth="1"/>
    <col min="12287" max="12287" width="15.140625" bestFit="1" customWidth="1"/>
    <col min="12288" max="12289" width="11.28515625" bestFit="1" customWidth="1"/>
    <col min="12290" max="12290" width="12" customWidth="1"/>
    <col min="12291" max="12291" width="13.140625" customWidth="1"/>
    <col min="12292" max="12297" width="7.7109375" customWidth="1"/>
    <col min="12298" max="12298" width="8.5703125" bestFit="1" customWidth="1"/>
    <col min="12299" max="12300" width="7.7109375" customWidth="1"/>
    <col min="12301" max="12301" width="8.5703125" bestFit="1" customWidth="1"/>
    <col min="12302" max="12302" width="7.7109375" customWidth="1"/>
    <col min="12535" max="12535" width="13.42578125" bestFit="1" customWidth="1"/>
    <col min="12536" max="12536" width="22.28515625" bestFit="1" customWidth="1"/>
    <col min="12537" max="12537" width="27.5703125" bestFit="1" customWidth="1"/>
    <col min="12538" max="12538" width="9.7109375" bestFit="1" customWidth="1"/>
    <col min="12539" max="12540" width="9.7109375" customWidth="1"/>
    <col min="12541" max="12541" width="14.140625" customWidth="1"/>
    <col min="12542" max="12542" width="15.42578125" bestFit="1" customWidth="1"/>
    <col min="12543" max="12543" width="15.140625" bestFit="1" customWidth="1"/>
    <col min="12544" max="12545" width="11.28515625" bestFit="1" customWidth="1"/>
    <col min="12546" max="12546" width="12" customWidth="1"/>
    <col min="12547" max="12547" width="13.140625" customWidth="1"/>
    <col min="12548" max="12553" width="7.7109375" customWidth="1"/>
    <col min="12554" max="12554" width="8.5703125" bestFit="1" customWidth="1"/>
    <col min="12555" max="12556" width="7.7109375" customWidth="1"/>
    <col min="12557" max="12557" width="8.5703125" bestFit="1" customWidth="1"/>
    <col min="12558" max="12558" width="7.7109375" customWidth="1"/>
    <col min="12791" max="12791" width="13.42578125" bestFit="1" customWidth="1"/>
    <col min="12792" max="12792" width="22.28515625" bestFit="1" customWidth="1"/>
    <col min="12793" max="12793" width="27.5703125" bestFit="1" customWidth="1"/>
    <col min="12794" max="12794" width="9.7109375" bestFit="1" customWidth="1"/>
    <col min="12795" max="12796" width="9.7109375" customWidth="1"/>
    <col min="12797" max="12797" width="14.140625" customWidth="1"/>
    <col min="12798" max="12798" width="15.42578125" bestFit="1" customWidth="1"/>
    <col min="12799" max="12799" width="15.140625" bestFit="1" customWidth="1"/>
    <col min="12800" max="12801" width="11.28515625" bestFit="1" customWidth="1"/>
    <col min="12802" max="12802" width="12" customWidth="1"/>
    <col min="12803" max="12803" width="13.140625" customWidth="1"/>
    <col min="12804" max="12809" width="7.7109375" customWidth="1"/>
    <col min="12810" max="12810" width="8.5703125" bestFit="1" customWidth="1"/>
    <col min="12811" max="12812" width="7.7109375" customWidth="1"/>
    <col min="12813" max="12813" width="8.5703125" bestFit="1" customWidth="1"/>
    <col min="12814" max="12814" width="7.7109375" customWidth="1"/>
    <col min="13047" max="13047" width="13.42578125" bestFit="1" customWidth="1"/>
    <col min="13048" max="13048" width="22.28515625" bestFit="1" customWidth="1"/>
    <col min="13049" max="13049" width="27.5703125" bestFit="1" customWidth="1"/>
    <col min="13050" max="13050" width="9.7109375" bestFit="1" customWidth="1"/>
    <col min="13051" max="13052" width="9.7109375" customWidth="1"/>
    <col min="13053" max="13053" width="14.140625" customWidth="1"/>
    <col min="13054" max="13054" width="15.42578125" bestFit="1" customWidth="1"/>
    <col min="13055" max="13055" width="15.140625" bestFit="1" customWidth="1"/>
    <col min="13056" max="13057" width="11.28515625" bestFit="1" customWidth="1"/>
    <col min="13058" max="13058" width="12" customWidth="1"/>
    <col min="13059" max="13059" width="13.140625" customWidth="1"/>
    <col min="13060" max="13065" width="7.7109375" customWidth="1"/>
    <col min="13066" max="13066" width="8.5703125" bestFit="1" customWidth="1"/>
    <col min="13067" max="13068" width="7.7109375" customWidth="1"/>
    <col min="13069" max="13069" width="8.5703125" bestFit="1" customWidth="1"/>
    <col min="13070" max="13070" width="7.7109375" customWidth="1"/>
    <col min="13303" max="13303" width="13.42578125" bestFit="1" customWidth="1"/>
    <col min="13304" max="13304" width="22.28515625" bestFit="1" customWidth="1"/>
    <col min="13305" max="13305" width="27.5703125" bestFit="1" customWidth="1"/>
    <col min="13306" max="13306" width="9.7109375" bestFit="1" customWidth="1"/>
    <col min="13307" max="13308" width="9.7109375" customWidth="1"/>
    <col min="13309" max="13309" width="14.140625" customWidth="1"/>
    <col min="13310" max="13310" width="15.42578125" bestFit="1" customWidth="1"/>
    <col min="13311" max="13311" width="15.140625" bestFit="1" customWidth="1"/>
    <col min="13312" max="13313" width="11.28515625" bestFit="1" customWidth="1"/>
    <col min="13314" max="13314" width="12" customWidth="1"/>
    <col min="13315" max="13315" width="13.140625" customWidth="1"/>
    <col min="13316" max="13321" width="7.7109375" customWidth="1"/>
    <col min="13322" max="13322" width="8.5703125" bestFit="1" customWidth="1"/>
    <col min="13323" max="13324" width="7.7109375" customWidth="1"/>
    <col min="13325" max="13325" width="8.5703125" bestFit="1" customWidth="1"/>
    <col min="13326" max="13326" width="7.7109375" customWidth="1"/>
    <col min="13559" max="13559" width="13.42578125" bestFit="1" customWidth="1"/>
    <col min="13560" max="13560" width="22.28515625" bestFit="1" customWidth="1"/>
    <col min="13561" max="13561" width="27.5703125" bestFit="1" customWidth="1"/>
    <col min="13562" max="13562" width="9.7109375" bestFit="1" customWidth="1"/>
    <col min="13563" max="13564" width="9.7109375" customWidth="1"/>
    <col min="13565" max="13565" width="14.140625" customWidth="1"/>
    <col min="13566" max="13566" width="15.42578125" bestFit="1" customWidth="1"/>
    <col min="13567" max="13567" width="15.140625" bestFit="1" customWidth="1"/>
    <col min="13568" max="13569" width="11.28515625" bestFit="1" customWidth="1"/>
    <col min="13570" max="13570" width="12" customWidth="1"/>
    <col min="13571" max="13571" width="13.140625" customWidth="1"/>
    <col min="13572" max="13577" width="7.7109375" customWidth="1"/>
    <col min="13578" max="13578" width="8.5703125" bestFit="1" customWidth="1"/>
    <col min="13579" max="13580" width="7.7109375" customWidth="1"/>
    <col min="13581" max="13581" width="8.5703125" bestFit="1" customWidth="1"/>
    <col min="13582" max="13582" width="7.7109375" customWidth="1"/>
    <col min="13815" max="13815" width="13.42578125" bestFit="1" customWidth="1"/>
    <col min="13816" max="13816" width="22.28515625" bestFit="1" customWidth="1"/>
    <col min="13817" max="13817" width="27.5703125" bestFit="1" customWidth="1"/>
    <col min="13818" max="13818" width="9.7109375" bestFit="1" customWidth="1"/>
    <col min="13819" max="13820" width="9.7109375" customWidth="1"/>
    <col min="13821" max="13821" width="14.140625" customWidth="1"/>
    <col min="13822" max="13822" width="15.42578125" bestFit="1" customWidth="1"/>
    <col min="13823" max="13823" width="15.140625" bestFit="1" customWidth="1"/>
    <col min="13824" max="13825" width="11.28515625" bestFit="1" customWidth="1"/>
    <col min="13826" max="13826" width="12" customWidth="1"/>
    <col min="13827" max="13827" width="13.140625" customWidth="1"/>
    <col min="13828" max="13833" width="7.7109375" customWidth="1"/>
    <col min="13834" max="13834" width="8.5703125" bestFit="1" customWidth="1"/>
    <col min="13835" max="13836" width="7.7109375" customWidth="1"/>
    <col min="13837" max="13837" width="8.5703125" bestFit="1" customWidth="1"/>
    <col min="13838" max="13838" width="7.7109375" customWidth="1"/>
    <col min="14071" max="14071" width="13.42578125" bestFit="1" customWidth="1"/>
    <col min="14072" max="14072" width="22.28515625" bestFit="1" customWidth="1"/>
    <col min="14073" max="14073" width="27.5703125" bestFit="1" customWidth="1"/>
    <col min="14074" max="14074" width="9.7109375" bestFit="1" customWidth="1"/>
    <col min="14075" max="14076" width="9.7109375" customWidth="1"/>
    <col min="14077" max="14077" width="14.140625" customWidth="1"/>
    <col min="14078" max="14078" width="15.42578125" bestFit="1" customWidth="1"/>
    <col min="14079" max="14079" width="15.140625" bestFit="1" customWidth="1"/>
    <col min="14080" max="14081" width="11.28515625" bestFit="1" customWidth="1"/>
    <col min="14082" max="14082" width="12" customWidth="1"/>
    <col min="14083" max="14083" width="13.140625" customWidth="1"/>
    <col min="14084" max="14089" width="7.7109375" customWidth="1"/>
    <col min="14090" max="14090" width="8.5703125" bestFit="1" customWidth="1"/>
    <col min="14091" max="14092" width="7.7109375" customWidth="1"/>
    <col min="14093" max="14093" width="8.5703125" bestFit="1" customWidth="1"/>
    <col min="14094" max="14094" width="7.7109375" customWidth="1"/>
    <col min="14327" max="14327" width="13.42578125" bestFit="1" customWidth="1"/>
    <col min="14328" max="14328" width="22.28515625" bestFit="1" customWidth="1"/>
    <col min="14329" max="14329" width="27.5703125" bestFit="1" customWidth="1"/>
    <col min="14330" max="14330" width="9.7109375" bestFit="1" customWidth="1"/>
    <col min="14331" max="14332" width="9.7109375" customWidth="1"/>
    <col min="14333" max="14333" width="14.140625" customWidth="1"/>
    <col min="14334" max="14334" width="15.42578125" bestFit="1" customWidth="1"/>
    <col min="14335" max="14335" width="15.140625" bestFit="1" customWidth="1"/>
    <col min="14336" max="14337" width="11.28515625" bestFit="1" customWidth="1"/>
    <col min="14338" max="14338" width="12" customWidth="1"/>
    <col min="14339" max="14339" width="13.140625" customWidth="1"/>
    <col min="14340" max="14345" width="7.7109375" customWidth="1"/>
    <col min="14346" max="14346" width="8.5703125" bestFit="1" customWidth="1"/>
    <col min="14347" max="14348" width="7.7109375" customWidth="1"/>
    <col min="14349" max="14349" width="8.5703125" bestFit="1" customWidth="1"/>
    <col min="14350" max="14350" width="7.7109375" customWidth="1"/>
    <col min="14583" max="14583" width="13.42578125" bestFit="1" customWidth="1"/>
    <col min="14584" max="14584" width="22.28515625" bestFit="1" customWidth="1"/>
    <col min="14585" max="14585" width="27.5703125" bestFit="1" customWidth="1"/>
    <col min="14586" max="14586" width="9.7109375" bestFit="1" customWidth="1"/>
    <col min="14587" max="14588" width="9.7109375" customWidth="1"/>
    <col min="14589" max="14589" width="14.140625" customWidth="1"/>
    <col min="14590" max="14590" width="15.42578125" bestFit="1" customWidth="1"/>
    <col min="14591" max="14591" width="15.140625" bestFit="1" customWidth="1"/>
    <col min="14592" max="14593" width="11.28515625" bestFit="1" customWidth="1"/>
    <col min="14594" max="14594" width="12" customWidth="1"/>
    <col min="14595" max="14595" width="13.140625" customWidth="1"/>
    <col min="14596" max="14601" width="7.7109375" customWidth="1"/>
    <col min="14602" max="14602" width="8.5703125" bestFit="1" customWidth="1"/>
    <col min="14603" max="14604" width="7.7109375" customWidth="1"/>
    <col min="14605" max="14605" width="8.5703125" bestFit="1" customWidth="1"/>
    <col min="14606" max="14606" width="7.7109375" customWidth="1"/>
    <col min="14839" max="14839" width="13.42578125" bestFit="1" customWidth="1"/>
    <col min="14840" max="14840" width="22.28515625" bestFit="1" customWidth="1"/>
    <col min="14841" max="14841" width="27.5703125" bestFit="1" customWidth="1"/>
    <col min="14842" max="14842" width="9.7109375" bestFit="1" customWidth="1"/>
    <col min="14843" max="14844" width="9.7109375" customWidth="1"/>
    <col min="14845" max="14845" width="14.140625" customWidth="1"/>
    <col min="14846" max="14846" width="15.42578125" bestFit="1" customWidth="1"/>
    <col min="14847" max="14847" width="15.140625" bestFit="1" customWidth="1"/>
    <col min="14848" max="14849" width="11.28515625" bestFit="1" customWidth="1"/>
    <col min="14850" max="14850" width="12" customWidth="1"/>
    <col min="14851" max="14851" width="13.140625" customWidth="1"/>
    <col min="14852" max="14857" width="7.7109375" customWidth="1"/>
    <col min="14858" max="14858" width="8.5703125" bestFit="1" customWidth="1"/>
    <col min="14859" max="14860" width="7.7109375" customWidth="1"/>
    <col min="14861" max="14861" width="8.5703125" bestFit="1" customWidth="1"/>
    <col min="14862" max="14862" width="7.7109375" customWidth="1"/>
    <col min="15095" max="15095" width="13.42578125" bestFit="1" customWidth="1"/>
    <col min="15096" max="15096" width="22.28515625" bestFit="1" customWidth="1"/>
    <col min="15097" max="15097" width="27.5703125" bestFit="1" customWidth="1"/>
    <col min="15098" max="15098" width="9.7109375" bestFit="1" customWidth="1"/>
    <col min="15099" max="15100" width="9.7109375" customWidth="1"/>
    <col min="15101" max="15101" width="14.140625" customWidth="1"/>
    <col min="15102" max="15102" width="15.42578125" bestFit="1" customWidth="1"/>
    <col min="15103" max="15103" width="15.140625" bestFit="1" customWidth="1"/>
    <col min="15104" max="15105" width="11.28515625" bestFit="1" customWidth="1"/>
    <col min="15106" max="15106" width="12" customWidth="1"/>
    <col min="15107" max="15107" width="13.140625" customWidth="1"/>
    <col min="15108" max="15113" width="7.7109375" customWidth="1"/>
    <col min="15114" max="15114" width="8.5703125" bestFit="1" customWidth="1"/>
    <col min="15115" max="15116" width="7.7109375" customWidth="1"/>
    <col min="15117" max="15117" width="8.5703125" bestFit="1" customWidth="1"/>
    <col min="15118" max="15118" width="7.7109375" customWidth="1"/>
    <col min="15351" max="15351" width="13.42578125" bestFit="1" customWidth="1"/>
    <col min="15352" max="15352" width="22.28515625" bestFit="1" customWidth="1"/>
    <col min="15353" max="15353" width="27.5703125" bestFit="1" customWidth="1"/>
    <col min="15354" max="15354" width="9.7109375" bestFit="1" customWidth="1"/>
    <col min="15355" max="15356" width="9.7109375" customWidth="1"/>
    <col min="15357" max="15357" width="14.140625" customWidth="1"/>
    <col min="15358" max="15358" width="15.42578125" bestFit="1" customWidth="1"/>
    <col min="15359" max="15359" width="15.140625" bestFit="1" customWidth="1"/>
    <col min="15360" max="15361" width="11.28515625" bestFit="1" customWidth="1"/>
    <col min="15362" max="15362" width="12" customWidth="1"/>
    <col min="15363" max="15363" width="13.140625" customWidth="1"/>
    <col min="15364" max="15369" width="7.7109375" customWidth="1"/>
    <col min="15370" max="15370" width="8.5703125" bestFit="1" customWidth="1"/>
    <col min="15371" max="15372" width="7.7109375" customWidth="1"/>
    <col min="15373" max="15373" width="8.5703125" bestFit="1" customWidth="1"/>
    <col min="15374" max="15374" width="7.7109375" customWidth="1"/>
    <col min="15607" max="15607" width="13.42578125" bestFit="1" customWidth="1"/>
    <col min="15608" max="15608" width="22.28515625" bestFit="1" customWidth="1"/>
    <col min="15609" max="15609" width="27.5703125" bestFit="1" customWidth="1"/>
    <col min="15610" max="15610" width="9.7109375" bestFit="1" customWidth="1"/>
    <col min="15611" max="15612" width="9.7109375" customWidth="1"/>
    <col min="15613" max="15613" width="14.140625" customWidth="1"/>
    <col min="15614" max="15614" width="15.42578125" bestFit="1" customWidth="1"/>
    <col min="15615" max="15615" width="15.140625" bestFit="1" customWidth="1"/>
    <col min="15616" max="15617" width="11.28515625" bestFit="1" customWidth="1"/>
    <col min="15618" max="15618" width="12" customWidth="1"/>
    <col min="15619" max="15619" width="13.140625" customWidth="1"/>
    <col min="15620" max="15625" width="7.7109375" customWidth="1"/>
    <col min="15626" max="15626" width="8.5703125" bestFit="1" customWidth="1"/>
    <col min="15627" max="15628" width="7.7109375" customWidth="1"/>
    <col min="15629" max="15629" width="8.5703125" bestFit="1" customWidth="1"/>
    <col min="15630" max="15630" width="7.7109375" customWidth="1"/>
    <col min="15863" max="15863" width="13.42578125" bestFit="1" customWidth="1"/>
    <col min="15864" max="15864" width="22.28515625" bestFit="1" customWidth="1"/>
    <col min="15865" max="15865" width="27.5703125" bestFit="1" customWidth="1"/>
    <col min="15866" max="15866" width="9.7109375" bestFit="1" customWidth="1"/>
    <col min="15867" max="15868" width="9.7109375" customWidth="1"/>
    <col min="15869" max="15869" width="14.140625" customWidth="1"/>
    <col min="15870" max="15870" width="15.42578125" bestFit="1" customWidth="1"/>
    <col min="15871" max="15871" width="15.140625" bestFit="1" customWidth="1"/>
    <col min="15872" max="15873" width="11.28515625" bestFit="1" customWidth="1"/>
    <col min="15874" max="15874" width="12" customWidth="1"/>
    <col min="15875" max="15875" width="13.140625" customWidth="1"/>
    <col min="15876" max="15881" width="7.7109375" customWidth="1"/>
    <col min="15882" max="15882" width="8.5703125" bestFit="1" customWidth="1"/>
    <col min="15883" max="15884" width="7.7109375" customWidth="1"/>
    <col min="15885" max="15885" width="8.5703125" bestFit="1" customWidth="1"/>
    <col min="15886" max="15886" width="7.7109375" customWidth="1"/>
    <col min="16119" max="16119" width="13.42578125" bestFit="1" customWidth="1"/>
    <col min="16120" max="16120" width="22.28515625" bestFit="1" customWidth="1"/>
    <col min="16121" max="16121" width="27.5703125" bestFit="1" customWidth="1"/>
    <col min="16122" max="16122" width="9.7109375" bestFit="1" customWidth="1"/>
    <col min="16123" max="16124" width="9.7109375" customWidth="1"/>
    <col min="16125" max="16125" width="14.140625" customWidth="1"/>
    <col min="16126" max="16126" width="15.42578125" bestFit="1" customWidth="1"/>
    <col min="16127" max="16127" width="15.140625" bestFit="1" customWidth="1"/>
    <col min="16128" max="16129" width="11.28515625" bestFit="1" customWidth="1"/>
    <col min="16130" max="16130" width="12" customWidth="1"/>
    <col min="16131" max="16131" width="13.140625" customWidth="1"/>
    <col min="16132" max="16137" width="7.7109375" customWidth="1"/>
    <col min="16138" max="16138" width="8.5703125" bestFit="1" customWidth="1"/>
    <col min="16139" max="16140" width="7.7109375" customWidth="1"/>
    <col min="16141" max="16141" width="8.5703125" bestFit="1" customWidth="1"/>
    <col min="16142" max="16142" width="7.7109375" customWidth="1"/>
  </cols>
  <sheetData>
    <row r="1" spans="1:41" ht="26.25" x14ac:dyDescent="0.4">
      <c r="A1" s="194" t="s">
        <v>349</v>
      </c>
      <c r="B1" s="194">
        <v>2021</v>
      </c>
      <c r="C1" s="201" t="s">
        <v>358</v>
      </c>
    </row>
    <row r="2" spans="1:41" s="54" customFormat="1" ht="18.75" x14ac:dyDescent="0.3">
      <c r="A2" s="195" t="s">
        <v>0</v>
      </c>
      <c r="B2" s="195" t="s">
        <v>1</v>
      </c>
      <c r="C2" s="195" t="s">
        <v>2</v>
      </c>
      <c r="D2" s="195"/>
      <c r="E2" s="202"/>
      <c r="F2" s="196">
        <v>1</v>
      </c>
      <c r="G2" s="196">
        <v>2</v>
      </c>
      <c r="H2" s="196">
        <v>3</v>
      </c>
      <c r="I2" s="196">
        <v>4</v>
      </c>
      <c r="J2" s="196">
        <v>5</v>
      </c>
      <c r="K2" s="196">
        <v>6</v>
      </c>
      <c r="L2" s="196">
        <v>7</v>
      </c>
      <c r="M2" s="196">
        <v>8</v>
      </c>
      <c r="N2" s="196">
        <v>9</v>
      </c>
      <c r="O2" s="196">
        <v>10</v>
      </c>
      <c r="P2" s="196">
        <v>11</v>
      </c>
      <c r="Q2" s="196">
        <v>12</v>
      </c>
      <c r="R2" s="196">
        <v>13</v>
      </c>
      <c r="S2" s="196">
        <v>14</v>
      </c>
      <c r="T2" s="196">
        <v>15</v>
      </c>
      <c r="U2" s="196">
        <v>16</v>
      </c>
      <c r="V2" s="196">
        <v>17</v>
      </c>
      <c r="W2" s="196">
        <v>18</v>
      </c>
      <c r="X2" s="196">
        <v>19</v>
      </c>
      <c r="Y2" s="196">
        <v>20</v>
      </c>
      <c r="Z2" s="196">
        <v>21</v>
      </c>
      <c r="AA2" s="196">
        <v>22</v>
      </c>
      <c r="AB2" s="196">
        <v>23</v>
      </c>
      <c r="AC2" s="196">
        <v>24</v>
      </c>
      <c r="AD2" s="196">
        <v>25</v>
      </c>
      <c r="AE2" s="196">
        <v>26</v>
      </c>
      <c r="AF2" s="196">
        <v>27</v>
      </c>
      <c r="AG2" s="196">
        <v>28</v>
      </c>
      <c r="AH2" s="196">
        <v>29</v>
      </c>
      <c r="AI2" s="196">
        <v>30</v>
      </c>
      <c r="AJ2" s="196">
        <v>31</v>
      </c>
      <c r="AK2" s="196"/>
    </row>
    <row r="3" spans="1:41" s="186" customFormat="1" x14ac:dyDescent="0.25">
      <c r="D3" s="2" t="s">
        <v>3</v>
      </c>
      <c r="E3" s="3" t="s">
        <v>357</v>
      </c>
      <c r="F3" s="210" t="s">
        <v>122</v>
      </c>
      <c r="G3" s="210" t="s">
        <v>122</v>
      </c>
      <c r="H3" s="210" t="s">
        <v>122</v>
      </c>
      <c r="I3" s="210" t="s">
        <v>122</v>
      </c>
      <c r="J3" s="210" t="s">
        <v>122</v>
      </c>
      <c r="K3" s="210" t="s">
        <v>122</v>
      </c>
      <c r="L3" s="210" t="s">
        <v>122</v>
      </c>
      <c r="M3" s="210" t="s">
        <v>122</v>
      </c>
      <c r="N3" s="210" t="s">
        <v>122</v>
      </c>
      <c r="O3" s="210" t="s">
        <v>122</v>
      </c>
      <c r="P3" s="210" t="s">
        <v>122</v>
      </c>
      <c r="Q3" s="210" t="s">
        <v>122</v>
      </c>
      <c r="R3" s="210" t="s">
        <v>122</v>
      </c>
      <c r="S3" s="210" t="s">
        <v>122</v>
      </c>
      <c r="T3" s="210" t="s">
        <v>122</v>
      </c>
      <c r="U3" s="210" t="s">
        <v>122</v>
      </c>
      <c r="V3" s="210" t="s">
        <v>122</v>
      </c>
      <c r="W3" s="210" t="s">
        <v>122</v>
      </c>
      <c r="X3" s="210" t="s">
        <v>122</v>
      </c>
      <c r="Y3" s="210" t="s">
        <v>122</v>
      </c>
      <c r="Z3" s="210" t="s">
        <v>122</v>
      </c>
      <c r="AA3" s="210" t="s">
        <v>122</v>
      </c>
      <c r="AB3" s="210" t="s">
        <v>122</v>
      </c>
      <c r="AC3" s="210" t="s">
        <v>122</v>
      </c>
      <c r="AD3" s="210" t="s">
        <v>122</v>
      </c>
      <c r="AE3" s="210" t="s">
        <v>122</v>
      </c>
      <c r="AF3" s="210" t="s">
        <v>122</v>
      </c>
      <c r="AG3" s="210" t="s">
        <v>122</v>
      </c>
      <c r="AH3" s="210" t="s">
        <v>122</v>
      </c>
      <c r="AI3" s="210" t="s">
        <v>122</v>
      </c>
      <c r="AJ3" s="210" t="s">
        <v>122</v>
      </c>
      <c r="AK3" s="210"/>
      <c r="AM3" s="225"/>
      <c r="AN3" s="225"/>
      <c r="AO3" s="225"/>
    </row>
    <row r="4" spans="1:41" s="7" customFormat="1" ht="15.75" thickBot="1" x14ac:dyDescent="0.3">
      <c r="A4" s="19"/>
      <c r="B4" s="19"/>
      <c r="C4" s="19"/>
      <c r="D4" s="20"/>
      <c r="E4" s="45"/>
      <c r="F4" s="50"/>
      <c r="G4" s="50"/>
      <c r="H4" s="50"/>
      <c r="I4" s="50"/>
      <c r="J4" s="50"/>
      <c r="K4" s="50"/>
      <c r="L4" s="50"/>
      <c r="M4" s="50"/>
      <c r="N4" s="5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13"/>
    </row>
    <row r="5" spans="1:41" s="7" customFormat="1" ht="15.75" thickTop="1" x14ac:dyDescent="0.25">
      <c r="A5" s="197" t="s">
        <v>4</v>
      </c>
      <c r="B5" s="12" t="s">
        <v>5</v>
      </c>
      <c r="C5" s="46" t="s">
        <v>6</v>
      </c>
      <c r="D5" s="13">
        <v>0.1</v>
      </c>
      <c r="E5" s="6"/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48">
        <v>0</v>
      </c>
      <c r="AK5" s="37"/>
      <c r="AM5" s="226">
        <f>SUM(F5:AJ5)</f>
        <v>0</v>
      </c>
      <c r="AN5" s="9">
        <v>86400</v>
      </c>
      <c r="AO5" s="227">
        <f>AM5*AN5</f>
        <v>0</v>
      </c>
    </row>
    <row r="6" spans="1:41" s="7" customFormat="1" x14ac:dyDescent="0.25">
      <c r="A6" s="11"/>
      <c r="B6" s="12"/>
      <c r="C6" s="46" t="s">
        <v>7</v>
      </c>
      <c r="D6" s="13">
        <v>0.1</v>
      </c>
      <c r="E6" s="6"/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49">
        <v>0</v>
      </c>
      <c r="AK6" s="37"/>
      <c r="AM6" s="228">
        <f>SUM(F6:AJ6)</f>
        <v>0</v>
      </c>
      <c r="AN6" s="7">
        <v>86400</v>
      </c>
      <c r="AO6" s="229">
        <f t="shared" ref="AO6:AO69" si="0">AM6*AN6</f>
        <v>0</v>
      </c>
    </row>
    <row r="7" spans="1:41" s="7" customFormat="1" x14ac:dyDescent="0.25">
      <c r="A7" s="11"/>
      <c r="B7" s="15"/>
      <c r="C7" s="188" t="s">
        <v>8</v>
      </c>
      <c r="D7" s="189">
        <v>0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214"/>
      <c r="AK7" s="188"/>
      <c r="AM7" s="228">
        <f>SUM(F7:AJ7)</f>
        <v>0</v>
      </c>
      <c r="AN7" s="7">
        <v>86400</v>
      </c>
      <c r="AO7" s="229">
        <f t="shared" si="0"/>
        <v>0</v>
      </c>
    </row>
    <row r="8" spans="1:41" s="7" customFormat="1" x14ac:dyDescent="0.25">
      <c r="A8" s="11"/>
      <c r="B8" s="15"/>
      <c r="C8" s="190" t="s">
        <v>354</v>
      </c>
      <c r="D8" s="191" t="s">
        <v>346</v>
      </c>
      <c r="E8" s="6"/>
      <c r="F8" s="37">
        <v>0.5</v>
      </c>
      <c r="G8" s="37">
        <v>0.5</v>
      </c>
      <c r="H8" s="37">
        <v>0.5</v>
      </c>
      <c r="I8" s="37">
        <v>0.5</v>
      </c>
      <c r="J8" s="37">
        <v>0.5</v>
      </c>
      <c r="K8" s="37">
        <v>0.5</v>
      </c>
      <c r="L8" s="37">
        <v>0.5</v>
      </c>
      <c r="M8" s="37">
        <v>0.5</v>
      </c>
      <c r="N8" s="37">
        <v>0.5</v>
      </c>
      <c r="O8" s="37">
        <v>0.8</v>
      </c>
      <c r="P8" s="37">
        <v>0.8</v>
      </c>
      <c r="Q8" s="37">
        <v>0.8</v>
      </c>
      <c r="R8" s="37">
        <v>0.66</v>
      </c>
      <c r="S8" s="37">
        <v>0.66</v>
      </c>
      <c r="T8" s="37">
        <v>0.66</v>
      </c>
      <c r="U8" s="37">
        <v>0.66</v>
      </c>
      <c r="V8" s="37">
        <v>0.66</v>
      </c>
      <c r="W8" s="37">
        <v>0.66</v>
      </c>
      <c r="X8" s="37">
        <v>0.66</v>
      </c>
      <c r="Y8" s="37">
        <v>0.66</v>
      </c>
      <c r="Z8" s="37">
        <v>0.66</v>
      </c>
      <c r="AA8" s="37">
        <v>0.66</v>
      </c>
      <c r="AB8" s="37">
        <v>0.66</v>
      </c>
      <c r="AC8" s="37">
        <v>0.66</v>
      </c>
      <c r="AD8" s="37">
        <v>0.66</v>
      </c>
      <c r="AE8" s="37">
        <v>0.8</v>
      </c>
      <c r="AF8" s="37">
        <v>0.8</v>
      </c>
      <c r="AG8" s="37">
        <v>0.8</v>
      </c>
      <c r="AH8" s="37">
        <v>0.8</v>
      </c>
      <c r="AI8" s="37">
        <v>0.8</v>
      </c>
      <c r="AJ8" s="49">
        <v>0.8</v>
      </c>
      <c r="AK8" s="37"/>
      <c r="AM8" s="228">
        <f>SUM(F8:AJ8)</f>
        <v>20.280000000000005</v>
      </c>
      <c r="AN8" s="7">
        <v>86400</v>
      </c>
      <c r="AO8" s="229">
        <f t="shared" si="0"/>
        <v>1752192.0000000005</v>
      </c>
    </row>
    <row r="9" spans="1:41" s="7" customFormat="1" x14ac:dyDescent="0.25">
      <c r="A9" s="11"/>
      <c r="B9" s="12"/>
      <c r="C9" s="16" t="s">
        <v>9</v>
      </c>
      <c r="D9" s="205" t="s">
        <v>346</v>
      </c>
      <c r="E9" s="6"/>
      <c r="F9" s="37">
        <v>0.01</v>
      </c>
      <c r="G9" s="37">
        <v>0.01</v>
      </c>
      <c r="H9" s="37">
        <v>0.01</v>
      </c>
      <c r="I9" s="37">
        <v>0.01</v>
      </c>
      <c r="J9" s="37">
        <v>0.01</v>
      </c>
      <c r="K9" s="37">
        <v>0.01</v>
      </c>
      <c r="L9" s="37">
        <v>0.01</v>
      </c>
      <c r="M9" s="37">
        <v>0.01</v>
      </c>
      <c r="N9" s="37">
        <v>0.01</v>
      </c>
      <c r="O9" s="37">
        <v>0.01</v>
      </c>
      <c r="P9" s="37">
        <v>0.01</v>
      </c>
      <c r="Q9" s="37">
        <v>0.01</v>
      </c>
      <c r="R9" s="37">
        <v>0.01</v>
      </c>
      <c r="S9" s="37">
        <v>0.01</v>
      </c>
      <c r="T9" s="37">
        <v>0.01</v>
      </c>
      <c r="U9" s="37">
        <v>0.01</v>
      </c>
      <c r="V9" s="37">
        <v>0.01</v>
      </c>
      <c r="W9" s="37">
        <v>0.01</v>
      </c>
      <c r="X9" s="37">
        <v>0.01</v>
      </c>
      <c r="Y9" s="37">
        <v>0.01</v>
      </c>
      <c r="Z9" s="37">
        <v>0.01</v>
      </c>
      <c r="AA9" s="37">
        <v>0.01</v>
      </c>
      <c r="AB9" s="37">
        <v>0.01</v>
      </c>
      <c r="AC9" s="37">
        <v>0.01</v>
      </c>
      <c r="AD9" s="37">
        <v>0.01</v>
      </c>
      <c r="AE9" s="37">
        <v>0.01</v>
      </c>
      <c r="AF9" s="37">
        <v>0.01</v>
      </c>
      <c r="AG9" s="37">
        <v>0.01</v>
      </c>
      <c r="AH9" s="37">
        <v>0.01</v>
      </c>
      <c r="AI9" s="37">
        <v>0.01</v>
      </c>
      <c r="AJ9" s="49">
        <v>0.01</v>
      </c>
      <c r="AK9" s="37"/>
      <c r="AM9" s="228">
        <f>SUM(F9:AJ9)</f>
        <v>0.31000000000000011</v>
      </c>
      <c r="AN9" s="7">
        <v>86400</v>
      </c>
      <c r="AO9" s="229">
        <f t="shared" si="0"/>
        <v>26784.000000000011</v>
      </c>
    </row>
    <row r="10" spans="1:41" s="7" customFormat="1" x14ac:dyDescent="0.25">
      <c r="A10" s="11"/>
      <c r="B10" s="12"/>
      <c r="C10" s="16"/>
      <c r="D10" s="13"/>
      <c r="E10" s="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49"/>
      <c r="AK10" s="37"/>
      <c r="AM10" s="228"/>
      <c r="AO10" s="229"/>
    </row>
    <row r="11" spans="1:41" s="7" customFormat="1" ht="15.75" thickBot="1" x14ac:dyDescent="0.3">
      <c r="A11" s="11"/>
      <c r="B11" s="18"/>
      <c r="C11" s="19" t="s">
        <v>139</v>
      </c>
      <c r="D11" s="211"/>
      <c r="E11" s="45">
        <f>86400*SUM(F11:AJ11)</f>
        <v>1778975.9999999993</v>
      </c>
      <c r="F11" s="50">
        <f>SUM(F5:F10)</f>
        <v>0.51</v>
      </c>
      <c r="G11" s="50">
        <f>SUM(G5:G10)</f>
        <v>0.51</v>
      </c>
      <c r="H11" s="50">
        <f>SUM(H5:H10)</f>
        <v>0.51</v>
      </c>
      <c r="I11" s="50">
        <f>SUM(I5:I10)</f>
        <v>0.51</v>
      </c>
      <c r="J11" s="50">
        <f t="shared" ref="J11:AJ11" si="1">SUM(J5:J10)</f>
        <v>0.51</v>
      </c>
      <c r="K11" s="50">
        <f t="shared" si="1"/>
        <v>0.51</v>
      </c>
      <c r="L11" s="50">
        <f t="shared" si="1"/>
        <v>0.51</v>
      </c>
      <c r="M11" s="50">
        <f t="shared" si="1"/>
        <v>0.51</v>
      </c>
      <c r="N11" s="50">
        <f t="shared" si="1"/>
        <v>0.51</v>
      </c>
      <c r="O11" s="50">
        <f t="shared" si="1"/>
        <v>0.81</v>
      </c>
      <c r="P11" s="50">
        <f t="shared" si="1"/>
        <v>0.81</v>
      </c>
      <c r="Q11" s="50">
        <f t="shared" si="1"/>
        <v>0.81</v>
      </c>
      <c r="R11" s="50">
        <f t="shared" si="1"/>
        <v>0.67</v>
      </c>
      <c r="S11" s="50">
        <f t="shared" si="1"/>
        <v>0.67</v>
      </c>
      <c r="T11" s="50">
        <f t="shared" si="1"/>
        <v>0.67</v>
      </c>
      <c r="U11" s="50">
        <f t="shared" si="1"/>
        <v>0.67</v>
      </c>
      <c r="V11" s="50">
        <f t="shared" si="1"/>
        <v>0.67</v>
      </c>
      <c r="W11" s="50">
        <f t="shared" si="1"/>
        <v>0.67</v>
      </c>
      <c r="X11" s="50">
        <f t="shared" si="1"/>
        <v>0.67</v>
      </c>
      <c r="Y11" s="50">
        <f t="shared" si="1"/>
        <v>0.67</v>
      </c>
      <c r="Z11" s="50">
        <f t="shared" si="1"/>
        <v>0.67</v>
      </c>
      <c r="AA11" s="50">
        <f t="shared" si="1"/>
        <v>0.67</v>
      </c>
      <c r="AB11" s="50">
        <f t="shared" si="1"/>
        <v>0.67</v>
      </c>
      <c r="AC11" s="50">
        <f t="shared" si="1"/>
        <v>0.67</v>
      </c>
      <c r="AD11" s="50">
        <f t="shared" si="1"/>
        <v>0.67</v>
      </c>
      <c r="AE11" s="50">
        <f t="shared" si="1"/>
        <v>0.81</v>
      </c>
      <c r="AF11" s="50">
        <f t="shared" si="1"/>
        <v>0.81</v>
      </c>
      <c r="AG11" s="50">
        <f t="shared" si="1"/>
        <v>0.81</v>
      </c>
      <c r="AH11" s="50">
        <f t="shared" si="1"/>
        <v>0.81</v>
      </c>
      <c r="AI11" s="50">
        <f t="shared" si="1"/>
        <v>0.81</v>
      </c>
      <c r="AJ11" s="51">
        <f t="shared" si="1"/>
        <v>0.81</v>
      </c>
      <c r="AK11" s="37"/>
      <c r="AM11" s="230">
        <f>SUM(F11:AJ11)</f>
        <v>20.589999999999993</v>
      </c>
      <c r="AN11" s="19">
        <v>86400</v>
      </c>
      <c r="AO11" s="231">
        <f>AM11*AN11</f>
        <v>1778975.9999999993</v>
      </c>
    </row>
    <row r="12" spans="1:41" ht="16.5" thickTop="1" thickBot="1" x14ac:dyDescent="0.3">
      <c r="A12" s="11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M12" s="13"/>
      <c r="AN12" s="7"/>
      <c r="AO12" s="14"/>
    </row>
    <row r="13" spans="1:41" s="7" customFormat="1" ht="15.75" thickTop="1" x14ac:dyDescent="0.25">
      <c r="A13" s="11"/>
      <c r="B13" s="22" t="s">
        <v>10</v>
      </c>
      <c r="C13" s="23" t="s">
        <v>11</v>
      </c>
      <c r="D13" s="8">
        <v>0.3</v>
      </c>
      <c r="E13" s="44"/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8">
        <v>0</v>
      </c>
      <c r="AK13" s="37"/>
      <c r="AM13" s="226">
        <f t="shared" ref="AM13:AM20" si="2">SUM(F13:AJ13)</f>
        <v>0</v>
      </c>
      <c r="AN13" s="9">
        <v>86400</v>
      </c>
      <c r="AO13" s="227">
        <f t="shared" si="0"/>
        <v>0</v>
      </c>
    </row>
    <row r="14" spans="1:41" s="7" customFormat="1" x14ac:dyDescent="0.25">
      <c r="A14" s="11"/>
      <c r="B14" s="15"/>
      <c r="C14" s="16" t="s">
        <v>12</v>
      </c>
      <c r="D14" s="13">
        <v>0.36</v>
      </c>
      <c r="E14" s="6"/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49">
        <v>0</v>
      </c>
      <c r="AK14" s="37"/>
      <c r="AM14" s="228">
        <f t="shared" si="2"/>
        <v>0</v>
      </c>
      <c r="AN14" s="7">
        <v>86400</v>
      </c>
      <c r="AO14" s="229">
        <f t="shared" si="0"/>
        <v>0</v>
      </c>
    </row>
    <row r="15" spans="1:41" s="7" customFormat="1" x14ac:dyDescent="0.25">
      <c r="A15" s="11"/>
      <c r="B15" s="15"/>
      <c r="C15" s="188" t="s">
        <v>13</v>
      </c>
      <c r="D15" s="189">
        <v>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214"/>
      <c r="AK15" s="188"/>
      <c r="AM15" s="228">
        <f t="shared" si="2"/>
        <v>0</v>
      </c>
      <c r="AN15" s="7">
        <v>86400</v>
      </c>
      <c r="AO15" s="229">
        <f t="shared" si="0"/>
        <v>0</v>
      </c>
    </row>
    <row r="16" spans="1:41" s="7" customFormat="1" x14ac:dyDescent="0.25">
      <c r="A16" s="11"/>
      <c r="B16" s="15"/>
      <c r="C16" s="16" t="s">
        <v>14</v>
      </c>
      <c r="D16" s="13">
        <v>0.3</v>
      </c>
      <c r="E16" s="6"/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49">
        <v>0</v>
      </c>
      <c r="AK16" s="37"/>
      <c r="AM16" s="228">
        <f t="shared" si="2"/>
        <v>0</v>
      </c>
      <c r="AN16" s="7">
        <v>86400</v>
      </c>
      <c r="AO16" s="229">
        <f t="shared" si="0"/>
        <v>0</v>
      </c>
    </row>
    <row r="17" spans="1:41" s="7" customFormat="1" x14ac:dyDescent="0.25">
      <c r="A17" s="11"/>
      <c r="B17" s="15"/>
      <c r="C17" s="16" t="s">
        <v>15</v>
      </c>
      <c r="D17" s="13">
        <v>0.35</v>
      </c>
      <c r="E17" s="6"/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49">
        <v>0</v>
      </c>
      <c r="AK17" s="37"/>
      <c r="AM17" s="228">
        <f t="shared" si="2"/>
        <v>0</v>
      </c>
      <c r="AN17" s="7">
        <v>86400</v>
      </c>
      <c r="AO17" s="229">
        <f t="shared" si="0"/>
        <v>0</v>
      </c>
    </row>
    <row r="18" spans="1:41" s="7" customFormat="1" x14ac:dyDescent="0.25">
      <c r="A18" s="11"/>
      <c r="B18" s="12"/>
      <c r="C18" s="16" t="s">
        <v>16</v>
      </c>
      <c r="D18" s="205" t="s">
        <v>346</v>
      </c>
      <c r="E18" s="6"/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49">
        <v>0</v>
      </c>
      <c r="AK18" s="37"/>
      <c r="AM18" s="228">
        <f t="shared" si="2"/>
        <v>0</v>
      </c>
      <c r="AN18" s="7">
        <v>86400</v>
      </c>
      <c r="AO18" s="229">
        <f t="shared" si="0"/>
        <v>0</v>
      </c>
    </row>
    <row r="19" spans="1:41" s="7" customFormat="1" x14ac:dyDescent="0.25">
      <c r="A19" s="11"/>
      <c r="B19" s="15"/>
      <c r="C19" s="188" t="s">
        <v>17</v>
      </c>
      <c r="D19" s="189">
        <v>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214"/>
      <c r="AK19" s="188"/>
      <c r="AM19" s="228">
        <f t="shared" si="2"/>
        <v>0</v>
      </c>
      <c r="AN19" s="7">
        <v>86400</v>
      </c>
      <c r="AO19" s="229">
        <f t="shared" si="0"/>
        <v>0</v>
      </c>
    </row>
    <row r="20" spans="1:41" s="7" customFormat="1" x14ac:dyDescent="0.25">
      <c r="A20" s="11"/>
      <c r="B20" s="15"/>
      <c r="C20" s="188" t="s">
        <v>18</v>
      </c>
      <c r="D20" s="189">
        <v>0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214"/>
      <c r="AK20" s="188"/>
      <c r="AM20" s="228">
        <f t="shared" si="2"/>
        <v>0</v>
      </c>
      <c r="AN20" s="7">
        <v>86400</v>
      </c>
      <c r="AO20" s="229">
        <f t="shared" si="0"/>
        <v>0</v>
      </c>
    </row>
    <row r="21" spans="1:41" s="7" customFormat="1" x14ac:dyDescent="0.25">
      <c r="A21" s="11"/>
      <c r="B21" s="15"/>
      <c r="C21" s="39"/>
      <c r="D21" s="40"/>
      <c r="E21" s="6"/>
      <c r="F21" s="37"/>
      <c r="G21" s="37"/>
      <c r="H21" s="37"/>
      <c r="I21" s="37"/>
      <c r="J21" s="37"/>
      <c r="K21" s="37"/>
      <c r="L21" s="37"/>
      <c r="M21" s="37"/>
      <c r="N21" s="3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3"/>
      <c r="AK21" s="13"/>
      <c r="AM21" s="228"/>
      <c r="AO21" s="229"/>
    </row>
    <row r="22" spans="1:41" s="7" customFormat="1" ht="15.75" thickBot="1" x14ac:dyDescent="0.3">
      <c r="A22" s="11"/>
      <c r="B22" s="18"/>
      <c r="C22" s="19" t="s">
        <v>139</v>
      </c>
      <c r="D22" s="211"/>
      <c r="E22" s="45">
        <f>86400*SUM(F22:AJ22)</f>
        <v>0</v>
      </c>
      <c r="F22" s="50">
        <f>SUM(F13:F21)</f>
        <v>0</v>
      </c>
      <c r="G22" s="50">
        <f>SUM(G13:G21)</f>
        <v>0</v>
      </c>
      <c r="H22" s="50">
        <f>SUM(H13:H21)</f>
        <v>0</v>
      </c>
      <c r="I22" s="50">
        <f t="shared" ref="I22:AJ22" si="3">SUM(I13:I21)</f>
        <v>0</v>
      </c>
      <c r="J22" s="50">
        <f t="shared" si="3"/>
        <v>0</v>
      </c>
      <c r="K22" s="50">
        <f t="shared" si="3"/>
        <v>0</v>
      </c>
      <c r="L22" s="50">
        <f t="shared" si="3"/>
        <v>0</v>
      </c>
      <c r="M22" s="50">
        <f t="shared" si="3"/>
        <v>0</v>
      </c>
      <c r="N22" s="50">
        <f>SUM(N13:N21)</f>
        <v>0</v>
      </c>
      <c r="O22" s="50">
        <f>SUM(O13:O21)</f>
        <v>0</v>
      </c>
      <c r="P22" s="50">
        <f t="shared" si="3"/>
        <v>0</v>
      </c>
      <c r="Q22" s="50">
        <f t="shared" si="3"/>
        <v>0</v>
      </c>
      <c r="R22" s="50">
        <f t="shared" si="3"/>
        <v>0</v>
      </c>
      <c r="S22" s="50">
        <f t="shared" si="3"/>
        <v>0</v>
      </c>
      <c r="T22" s="50">
        <f t="shared" si="3"/>
        <v>0</v>
      </c>
      <c r="U22" s="50">
        <f t="shared" si="3"/>
        <v>0</v>
      </c>
      <c r="V22" s="50">
        <f t="shared" si="3"/>
        <v>0</v>
      </c>
      <c r="W22" s="50">
        <f t="shared" si="3"/>
        <v>0</v>
      </c>
      <c r="X22" s="50">
        <f t="shared" si="3"/>
        <v>0</v>
      </c>
      <c r="Y22" s="50">
        <f t="shared" si="3"/>
        <v>0</v>
      </c>
      <c r="Z22" s="50">
        <f>SUM(Z13:Z21)</f>
        <v>0</v>
      </c>
      <c r="AA22" s="50">
        <f t="shared" si="3"/>
        <v>0</v>
      </c>
      <c r="AB22" s="50">
        <f>SUM(AB13:AB21)</f>
        <v>0</v>
      </c>
      <c r="AC22" s="50">
        <f t="shared" si="3"/>
        <v>0</v>
      </c>
      <c r="AD22" s="50">
        <f t="shared" si="3"/>
        <v>0</v>
      </c>
      <c r="AE22" s="50">
        <f t="shared" si="3"/>
        <v>0</v>
      </c>
      <c r="AF22" s="50">
        <f t="shared" si="3"/>
        <v>0</v>
      </c>
      <c r="AG22" s="50">
        <f t="shared" si="3"/>
        <v>0</v>
      </c>
      <c r="AH22" s="50">
        <f t="shared" si="3"/>
        <v>0</v>
      </c>
      <c r="AI22" s="50">
        <f t="shared" si="3"/>
        <v>0</v>
      </c>
      <c r="AJ22" s="51">
        <f t="shared" si="3"/>
        <v>0</v>
      </c>
      <c r="AK22" s="37"/>
      <c r="AM22" s="230">
        <f>SUM(F22:AJ22)</f>
        <v>0</v>
      </c>
      <c r="AN22" s="19">
        <v>86400</v>
      </c>
      <c r="AO22" s="231">
        <f t="shared" si="0"/>
        <v>0</v>
      </c>
    </row>
    <row r="23" spans="1:41" s="7" customFormat="1" ht="16.5" thickTop="1" thickBot="1" x14ac:dyDescent="0.3">
      <c r="A23" s="11"/>
      <c r="D23" s="13"/>
      <c r="E23" s="6"/>
      <c r="F23" s="37"/>
      <c r="G23" s="37"/>
      <c r="H23" s="37"/>
      <c r="I23" s="37"/>
      <c r="J23" s="37"/>
      <c r="K23" s="37"/>
      <c r="L23" s="37"/>
      <c r="M23" s="37"/>
      <c r="N23" s="3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M23" s="13"/>
      <c r="AO23" s="14"/>
    </row>
    <row r="24" spans="1:41" s="7" customFormat="1" ht="15.75" thickTop="1" x14ac:dyDescent="0.25">
      <c r="A24" s="11"/>
      <c r="B24" s="22" t="s">
        <v>19</v>
      </c>
      <c r="C24" s="23" t="s">
        <v>20</v>
      </c>
      <c r="D24" s="8">
        <v>0.3</v>
      </c>
      <c r="E24" s="44"/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52">
        <v>0</v>
      </c>
      <c r="AK24" s="13"/>
      <c r="AM24" s="226">
        <f>SUM(F24:AJ24)</f>
        <v>0</v>
      </c>
      <c r="AN24" s="9">
        <v>86400</v>
      </c>
      <c r="AO24" s="227">
        <f t="shared" si="0"/>
        <v>0</v>
      </c>
    </row>
    <row r="25" spans="1:41" s="7" customFormat="1" x14ac:dyDescent="0.25">
      <c r="A25" s="11"/>
      <c r="B25" s="15"/>
      <c r="C25" s="16" t="s">
        <v>21</v>
      </c>
      <c r="D25" s="13">
        <v>0.35</v>
      </c>
      <c r="E25" s="6"/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49">
        <v>0</v>
      </c>
      <c r="AK25" s="37"/>
      <c r="AM25" s="228">
        <f>SUM(F25:AJ25)</f>
        <v>0</v>
      </c>
      <c r="AN25" s="7">
        <v>86400</v>
      </c>
      <c r="AO25" s="229">
        <f t="shared" si="0"/>
        <v>0</v>
      </c>
    </row>
    <row r="26" spans="1:41" s="7" customFormat="1" x14ac:dyDescent="0.25">
      <c r="A26" s="11"/>
      <c r="B26" s="15"/>
      <c r="C26" s="188" t="s">
        <v>22</v>
      </c>
      <c r="D26" s="189">
        <v>0.2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214"/>
      <c r="AK26" s="188"/>
      <c r="AM26" s="228">
        <f>SUM(F26:AJ26)</f>
        <v>0</v>
      </c>
      <c r="AN26" s="7">
        <v>86400</v>
      </c>
      <c r="AO26" s="229">
        <f t="shared" si="0"/>
        <v>0</v>
      </c>
    </row>
    <row r="27" spans="1:41" s="7" customFormat="1" x14ac:dyDescent="0.25">
      <c r="A27" s="11"/>
      <c r="B27" s="15"/>
      <c r="C27" s="190" t="s">
        <v>353</v>
      </c>
      <c r="D27" s="191" t="s">
        <v>346</v>
      </c>
      <c r="E27" s="6"/>
      <c r="F27" s="37">
        <v>24.94</v>
      </c>
      <c r="G27" s="37">
        <v>25.37</v>
      </c>
      <c r="H27" s="37">
        <v>25.09</v>
      </c>
      <c r="I27" s="37">
        <v>25.22</v>
      </c>
      <c r="J27" s="37">
        <v>25.46</v>
      </c>
      <c r="K27" s="37">
        <v>24.84</v>
      </c>
      <c r="L27" s="37">
        <v>25.51</v>
      </c>
      <c r="M27" s="37">
        <v>25.61</v>
      </c>
      <c r="N27" s="37">
        <v>25.53</v>
      </c>
      <c r="O27" s="37">
        <v>25.26</v>
      </c>
      <c r="P27" s="37">
        <v>24.88</v>
      </c>
      <c r="Q27" s="37">
        <v>23.74</v>
      </c>
      <c r="R27" s="37">
        <v>21.84</v>
      </c>
      <c r="S27" s="37">
        <v>22.44</v>
      </c>
      <c r="T27" s="37">
        <v>23.22</v>
      </c>
      <c r="U27" s="37">
        <v>22.64</v>
      </c>
      <c r="V27" s="37">
        <v>24.43</v>
      </c>
      <c r="W27" s="37">
        <v>24.88</v>
      </c>
      <c r="X27" s="37">
        <v>25.15</v>
      </c>
      <c r="Y27" s="37">
        <v>25.21</v>
      </c>
      <c r="Z27" s="37">
        <v>25.07</v>
      </c>
      <c r="AA27" s="37">
        <v>24.71</v>
      </c>
      <c r="AB27" s="37">
        <v>25.4</v>
      </c>
      <c r="AC27" s="37">
        <v>24.42</v>
      </c>
      <c r="AD27" s="37">
        <v>25.53</v>
      </c>
      <c r="AE27" s="37">
        <v>25.15</v>
      </c>
      <c r="AF27" s="37">
        <v>25.16</v>
      </c>
      <c r="AG27" s="37">
        <v>25.52</v>
      </c>
      <c r="AH27" s="37">
        <v>25.46</v>
      </c>
      <c r="AI27" s="37">
        <v>25.35</v>
      </c>
      <c r="AJ27" s="49">
        <v>25.37</v>
      </c>
      <c r="AK27" s="37"/>
      <c r="AM27" s="228">
        <f>SUM(F27:AJ27)</f>
        <v>768.4</v>
      </c>
      <c r="AN27" s="7">
        <v>86400</v>
      </c>
      <c r="AO27" s="229">
        <f t="shared" si="0"/>
        <v>66389760</v>
      </c>
    </row>
    <row r="28" spans="1:41" s="7" customFormat="1" x14ac:dyDescent="0.25">
      <c r="A28" s="11"/>
      <c r="B28" s="15"/>
      <c r="C28" s="16"/>
      <c r="D28" s="17"/>
      <c r="E28" s="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49"/>
      <c r="AK28" s="37"/>
      <c r="AM28" s="228"/>
      <c r="AO28" s="229"/>
    </row>
    <row r="29" spans="1:41" s="7" customFormat="1" x14ac:dyDescent="0.25">
      <c r="A29" s="11"/>
      <c r="B29" s="15"/>
      <c r="C29" s="187" t="s">
        <v>141</v>
      </c>
      <c r="D29" s="203" t="s">
        <v>346</v>
      </c>
      <c r="E29" s="6"/>
      <c r="F29" s="37">
        <v>16.420000000000002</v>
      </c>
      <c r="G29" s="37">
        <v>16.79</v>
      </c>
      <c r="H29" s="37">
        <v>16.12</v>
      </c>
      <c r="I29" s="37">
        <v>16.100000000000001</v>
      </c>
      <c r="J29" s="37">
        <v>16.34</v>
      </c>
      <c r="K29" s="37">
        <v>15.44</v>
      </c>
      <c r="L29" s="37">
        <v>15.96</v>
      </c>
      <c r="M29" s="37">
        <v>16.059999999999999</v>
      </c>
      <c r="N29" s="37">
        <v>15.99</v>
      </c>
      <c r="O29" s="37">
        <v>15.71</v>
      </c>
      <c r="P29" s="37">
        <v>15.33</v>
      </c>
      <c r="Q29" s="37">
        <v>14.21</v>
      </c>
      <c r="R29" s="37">
        <v>12.55</v>
      </c>
      <c r="S29" s="37">
        <v>13.73</v>
      </c>
      <c r="T29" s="37">
        <v>15.26</v>
      </c>
      <c r="U29" s="37">
        <v>14.66</v>
      </c>
      <c r="V29" s="37">
        <v>15.95</v>
      </c>
      <c r="W29" s="37">
        <v>15.94</v>
      </c>
      <c r="X29" s="37">
        <v>16.23</v>
      </c>
      <c r="Y29" s="37">
        <v>16.28</v>
      </c>
      <c r="Z29" s="37">
        <v>16.100000000000001</v>
      </c>
      <c r="AA29" s="37">
        <v>15.72</v>
      </c>
      <c r="AB29" s="37">
        <v>16.47</v>
      </c>
      <c r="AC29" s="37">
        <v>15.76</v>
      </c>
      <c r="AD29" s="37">
        <v>16.739999999999998</v>
      </c>
      <c r="AE29" s="37">
        <v>16.25</v>
      </c>
      <c r="AF29" s="37">
        <v>16.260000000000002</v>
      </c>
      <c r="AG29" s="37">
        <v>16.61</v>
      </c>
      <c r="AH29" s="37">
        <v>16.559999999999999</v>
      </c>
      <c r="AI29" s="37">
        <v>16.47</v>
      </c>
      <c r="AJ29" s="49">
        <v>16.47</v>
      </c>
      <c r="AK29" s="37"/>
      <c r="AM29" s="228">
        <f t="shared" ref="AM29:AM38" si="4">SUM(F29:AJ29)</f>
        <v>490.48000000000013</v>
      </c>
      <c r="AN29" s="7">
        <v>-86400</v>
      </c>
      <c r="AO29" s="229">
        <f t="shared" si="0"/>
        <v>-42377472.000000015</v>
      </c>
    </row>
    <row r="30" spans="1:41" s="7" customFormat="1" x14ac:dyDescent="0.25">
      <c r="A30" s="11"/>
      <c r="B30" s="15"/>
      <c r="C30" s="187" t="s">
        <v>362</v>
      </c>
      <c r="D30" s="40"/>
      <c r="E30" s="6"/>
      <c r="F30" s="37">
        <v>0.2</v>
      </c>
      <c r="G30" s="37">
        <v>0.2</v>
      </c>
      <c r="H30" s="37">
        <v>0.2</v>
      </c>
      <c r="I30" s="37">
        <v>0.2</v>
      </c>
      <c r="J30" s="37">
        <v>0.2</v>
      </c>
      <c r="K30" s="37">
        <v>0.2</v>
      </c>
      <c r="L30" s="37">
        <v>0.2</v>
      </c>
      <c r="M30" s="37">
        <v>0.2</v>
      </c>
      <c r="N30" s="37">
        <v>0.2</v>
      </c>
      <c r="O30" s="37">
        <v>0.2</v>
      </c>
      <c r="P30" s="37">
        <v>0.2</v>
      </c>
      <c r="Q30" s="37">
        <v>0.2</v>
      </c>
      <c r="R30" s="37">
        <v>0.2</v>
      </c>
      <c r="S30" s="37">
        <v>0.2</v>
      </c>
      <c r="T30" s="37">
        <v>0.2</v>
      </c>
      <c r="U30" s="37">
        <v>0.2</v>
      </c>
      <c r="V30" s="37">
        <v>0.2</v>
      </c>
      <c r="W30" s="37">
        <v>0.2</v>
      </c>
      <c r="X30" s="37">
        <v>0.2</v>
      </c>
      <c r="Y30" s="37">
        <v>0.2</v>
      </c>
      <c r="Z30" s="37">
        <v>0.2</v>
      </c>
      <c r="AA30" s="37">
        <v>0.2</v>
      </c>
      <c r="AB30" s="37">
        <v>0.2</v>
      </c>
      <c r="AC30" s="37">
        <v>0.2</v>
      </c>
      <c r="AD30" s="37">
        <v>0.2</v>
      </c>
      <c r="AE30" s="37">
        <v>0.2</v>
      </c>
      <c r="AF30" s="37">
        <v>0.2</v>
      </c>
      <c r="AG30" s="37">
        <v>0.2</v>
      </c>
      <c r="AH30" s="37">
        <v>0.2</v>
      </c>
      <c r="AI30" s="37">
        <v>0.2</v>
      </c>
      <c r="AJ30" s="49">
        <v>0.2</v>
      </c>
      <c r="AK30" s="37"/>
      <c r="AM30" s="228">
        <f t="shared" si="4"/>
        <v>6.2000000000000028</v>
      </c>
      <c r="AN30" s="7">
        <v>-86400</v>
      </c>
      <c r="AO30" s="229">
        <f t="shared" si="0"/>
        <v>-535680.00000000023</v>
      </c>
    </row>
    <row r="31" spans="1:41" s="7" customFormat="1" x14ac:dyDescent="0.25">
      <c r="A31" s="11"/>
      <c r="B31" s="15"/>
      <c r="C31" s="187" t="s">
        <v>347</v>
      </c>
      <c r="D31" s="40"/>
      <c r="E31" s="6"/>
      <c r="F31" s="37">
        <v>0.7</v>
      </c>
      <c r="G31" s="37">
        <v>0.7</v>
      </c>
      <c r="H31" s="37">
        <v>0.7</v>
      </c>
      <c r="I31" s="37">
        <v>0.7</v>
      </c>
      <c r="J31" s="37">
        <v>0.7</v>
      </c>
      <c r="K31" s="37">
        <v>0.7</v>
      </c>
      <c r="L31" s="37">
        <v>0.7</v>
      </c>
      <c r="M31" s="37">
        <v>0.7</v>
      </c>
      <c r="N31" s="37">
        <v>0.7</v>
      </c>
      <c r="O31" s="37">
        <v>0.7</v>
      </c>
      <c r="P31" s="37">
        <v>0.8</v>
      </c>
      <c r="Q31" s="37">
        <v>0.8</v>
      </c>
      <c r="R31" s="37">
        <v>0.8</v>
      </c>
      <c r="S31" s="37">
        <v>0.8</v>
      </c>
      <c r="T31" s="37">
        <v>0.8</v>
      </c>
      <c r="U31" s="37">
        <v>0.8</v>
      </c>
      <c r="V31" s="37">
        <v>0.8</v>
      </c>
      <c r="W31" s="37">
        <v>0.8</v>
      </c>
      <c r="X31" s="37">
        <v>0.8</v>
      </c>
      <c r="Y31" s="37">
        <v>0.8</v>
      </c>
      <c r="Z31" s="37">
        <v>0.8</v>
      </c>
      <c r="AA31" s="37">
        <v>0.8</v>
      </c>
      <c r="AB31" s="37">
        <v>0.8</v>
      </c>
      <c r="AC31" s="37">
        <v>0.8</v>
      </c>
      <c r="AD31" s="37">
        <v>0.6</v>
      </c>
      <c r="AE31" s="37">
        <v>0.6</v>
      </c>
      <c r="AF31" s="37">
        <v>0.6</v>
      </c>
      <c r="AG31" s="37">
        <v>0.6</v>
      </c>
      <c r="AH31" s="37">
        <v>0.6</v>
      </c>
      <c r="AI31" s="37">
        <v>0.6</v>
      </c>
      <c r="AJ31" s="49">
        <v>0.6</v>
      </c>
      <c r="AK31" s="37"/>
      <c r="AM31" s="228">
        <f t="shared" si="4"/>
        <v>22.40000000000002</v>
      </c>
      <c r="AN31" s="7">
        <v>-86400</v>
      </c>
      <c r="AO31" s="229">
        <f t="shared" si="0"/>
        <v>-1935360.0000000016</v>
      </c>
    </row>
    <row r="32" spans="1:41" s="7" customFormat="1" x14ac:dyDescent="0.25">
      <c r="A32" s="11"/>
      <c r="B32" s="15"/>
      <c r="C32" s="187" t="s">
        <v>123</v>
      </c>
      <c r="D32" s="40"/>
      <c r="E32" s="6"/>
      <c r="F32" s="37">
        <v>0.5</v>
      </c>
      <c r="G32" s="37">
        <v>0.5</v>
      </c>
      <c r="H32" s="37">
        <v>0.5</v>
      </c>
      <c r="I32" s="37">
        <v>0.5</v>
      </c>
      <c r="J32" s="37">
        <v>0.5</v>
      </c>
      <c r="K32" s="37">
        <v>0.5</v>
      </c>
      <c r="L32" s="37">
        <v>0.5</v>
      </c>
      <c r="M32" s="37">
        <v>0.5</v>
      </c>
      <c r="N32" s="37">
        <v>0.5</v>
      </c>
      <c r="O32" s="37">
        <v>0.5</v>
      </c>
      <c r="P32" s="37">
        <v>0.5</v>
      </c>
      <c r="Q32" s="37">
        <v>0.5</v>
      </c>
      <c r="R32" s="37">
        <v>0.5</v>
      </c>
      <c r="S32" s="37">
        <v>0.5</v>
      </c>
      <c r="T32" s="37">
        <v>0.5</v>
      </c>
      <c r="U32" s="37">
        <v>0.5</v>
      </c>
      <c r="V32" s="37">
        <v>0.5</v>
      </c>
      <c r="W32" s="37">
        <v>0.5</v>
      </c>
      <c r="X32" s="37">
        <v>0.5</v>
      </c>
      <c r="Y32" s="37">
        <v>0.5</v>
      </c>
      <c r="Z32" s="37">
        <v>0.5</v>
      </c>
      <c r="AA32" s="37">
        <v>0.5</v>
      </c>
      <c r="AB32" s="37">
        <v>0.5</v>
      </c>
      <c r="AC32" s="37">
        <v>0.5</v>
      </c>
      <c r="AD32" s="37">
        <v>0.5</v>
      </c>
      <c r="AE32" s="37">
        <v>0.5</v>
      </c>
      <c r="AF32" s="37">
        <v>0.5</v>
      </c>
      <c r="AG32" s="37">
        <v>0.5</v>
      </c>
      <c r="AH32" s="37">
        <v>0.5</v>
      </c>
      <c r="AI32" s="37">
        <v>0.5</v>
      </c>
      <c r="AJ32" s="49">
        <v>0.5</v>
      </c>
      <c r="AK32" s="37"/>
      <c r="AM32" s="228">
        <f t="shared" si="4"/>
        <v>15.5</v>
      </c>
      <c r="AN32" s="7">
        <v>-86400</v>
      </c>
      <c r="AO32" s="229">
        <f t="shared" si="0"/>
        <v>-1339200</v>
      </c>
    </row>
    <row r="33" spans="1:41" s="7" customFormat="1" x14ac:dyDescent="0.25">
      <c r="A33" s="11"/>
      <c r="B33" s="15"/>
      <c r="C33" s="187" t="s">
        <v>124</v>
      </c>
      <c r="D33" s="40"/>
      <c r="E33" s="6"/>
      <c r="F33" s="37">
        <v>0.3</v>
      </c>
      <c r="G33" s="37">
        <v>0.3</v>
      </c>
      <c r="H33" s="37">
        <v>0.3</v>
      </c>
      <c r="I33" s="37">
        <v>0.3</v>
      </c>
      <c r="J33" s="37">
        <v>0.3</v>
      </c>
      <c r="K33" s="37">
        <v>0.3</v>
      </c>
      <c r="L33" s="37">
        <v>0.3</v>
      </c>
      <c r="M33" s="37">
        <v>0.3</v>
      </c>
      <c r="N33" s="37">
        <v>0.3</v>
      </c>
      <c r="O33" s="37">
        <v>0.3</v>
      </c>
      <c r="P33" s="37">
        <v>0.3</v>
      </c>
      <c r="Q33" s="37">
        <v>0.3</v>
      </c>
      <c r="R33" s="37">
        <v>0.3</v>
      </c>
      <c r="S33" s="37">
        <v>0.3</v>
      </c>
      <c r="T33" s="37">
        <v>0.3</v>
      </c>
      <c r="U33" s="37">
        <v>0.3</v>
      </c>
      <c r="V33" s="37">
        <v>0.3</v>
      </c>
      <c r="W33" s="37">
        <v>0.3</v>
      </c>
      <c r="X33" s="37">
        <v>0.3</v>
      </c>
      <c r="Y33" s="37">
        <v>0.3</v>
      </c>
      <c r="Z33" s="37">
        <v>0.3</v>
      </c>
      <c r="AA33" s="37">
        <v>0.3</v>
      </c>
      <c r="AB33" s="37">
        <v>0.3</v>
      </c>
      <c r="AC33" s="37">
        <v>0.3</v>
      </c>
      <c r="AD33" s="37">
        <v>0.3</v>
      </c>
      <c r="AE33" s="37">
        <v>0.3</v>
      </c>
      <c r="AF33" s="37">
        <v>0.3</v>
      </c>
      <c r="AG33" s="37">
        <v>0.3</v>
      </c>
      <c r="AH33" s="37">
        <v>0.3</v>
      </c>
      <c r="AI33" s="37">
        <v>0.3</v>
      </c>
      <c r="AJ33" s="49">
        <v>0.3</v>
      </c>
      <c r="AK33" s="37"/>
      <c r="AM33" s="228">
        <f t="shared" si="4"/>
        <v>9.3000000000000007</v>
      </c>
      <c r="AN33" s="7">
        <v>-86400</v>
      </c>
      <c r="AO33" s="229">
        <f t="shared" si="0"/>
        <v>-803520.00000000012</v>
      </c>
    </row>
    <row r="34" spans="1:41" s="7" customFormat="1" x14ac:dyDescent="0.25">
      <c r="A34" s="11"/>
      <c r="B34" s="15"/>
      <c r="C34" s="187" t="s">
        <v>125</v>
      </c>
      <c r="D34" s="40"/>
      <c r="E34" s="6"/>
      <c r="F34" s="37">
        <v>0.8</v>
      </c>
      <c r="G34" s="37">
        <v>0.8</v>
      </c>
      <c r="H34" s="37">
        <v>0.8</v>
      </c>
      <c r="I34" s="37">
        <v>0.8</v>
      </c>
      <c r="J34" s="37">
        <v>0.8</v>
      </c>
      <c r="K34" s="37">
        <v>0.8</v>
      </c>
      <c r="L34" s="37">
        <v>0.8</v>
      </c>
      <c r="M34" s="37">
        <v>0.8</v>
      </c>
      <c r="N34" s="37">
        <v>0.8</v>
      </c>
      <c r="O34" s="37">
        <v>0.8</v>
      </c>
      <c r="P34" s="37">
        <v>0.8</v>
      </c>
      <c r="Q34" s="37">
        <v>0.8</v>
      </c>
      <c r="R34" s="37">
        <v>0.8</v>
      </c>
      <c r="S34" s="37">
        <v>0.8</v>
      </c>
      <c r="T34" s="37">
        <v>0.8</v>
      </c>
      <c r="U34" s="37">
        <v>0.8</v>
      </c>
      <c r="V34" s="37">
        <v>0.8</v>
      </c>
      <c r="W34" s="37">
        <v>0.8</v>
      </c>
      <c r="X34" s="37">
        <v>0.8</v>
      </c>
      <c r="Y34" s="37">
        <v>0.8</v>
      </c>
      <c r="Z34" s="37">
        <v>0.8</v>
      </c>
      <c r="AA34" s="37">
        <v>0.8</v>
      </c>
      <c r="AB34" s="37">
        <v>0.8</v>
      </c>
      <c r="AC34" s="37">
        <v>0.8</v>
      </c>
      <c r="AD34" s="37">
        <v>0.8</v>
      </c>
      <c r="AE34" s="37">
        <v>0.8</v>
      </c>
      <c r="AF34" s="37">
        <v>0.8</v>
      </c>
      <c r="AG34" s="37">
        <v>0.8</v>
      </c>
      <c r="AH34" s="37">
        <v>0.8</v>
      </c>
      <c r="AI34" s="37">
        <v>0.8</v>
      </c>
      <c r="AJ34" s="49">
        <v>0.8</v>
      </c>
      <c r="AK34" s="37"/>
      <c r="AM34" s="228">
        <f t="shared" si="4"/>
        <v>24.800000000000011</v>
      </c>
      <c r="AN34" s="7">
        <v>-86400</v>
      </c>
      <c r="AO34" s="229">
        <f t="shared" si="0"/>
        <v>-2142720.0000000009</v>
      </c>
    </row>
    <row r="35" spans="1:41" s="7" customFormat="1" x14ac:dyDescent="0.25">
      <c r="A35" s="11"/>
      <c r="B35" s="15"/>
      <c r="C35" s="187" t="s">
        <v>348</v>
      </c>
      <c r="D35" s="40"/>
      <c r="E35" s="6"/>
      <c r="F35" s="37">
        <v>1.5</v>
      </c>
      <c r="G35" s="37">
        <v>1.5</v>
      </c>
      <c r="H35" s="37">
        <v>1.5</v>
      </c>
      <c r="I35" s="37">
        <v>1.3</v>
      </c>
      <c r="J35" s="37">
        <v>1.3</v>
      </c>
      <c r="K35" s="37">
        <v>1.3</v>
      </c>
      <c r="L35" s="37">
        <v>1.3</v>
      </c>
      <c r="M35" s="37">
        <v>1.3</v>
      </c>
      <c r="N35" s="37">
        <v>1.3</v>
      </c>
      <c r="O35" s="37">
        <v>1.3</v>
      </c>
      <c r="P35" s="37">
        <v>1</v>
      </c>
      <c r="Q35" s="37">
        <v>1</v>
      </c>
      <c r="R35" s="37">
        <v>1</v>
      </c>
      <c r="S35" s="37">
        <v>1</v>
      </c>
      <c r="T35" s="37">
        <v>1</v>
      </c>
      <c r="U35" s="37">
        <v>1</v>
      </c>
      <c r="V35" s="37">
        <v>1</v>
      </c>
      <c r="W35" s="37">
        <v>1</v>
      </c>
      <c r="X35" s="37">
        <v>1</v>
      </c>
      <c r="Y35" s="37">
        <v>1</v>
      </c>
      <c r="Z35" s="37">
        <v>1</v>
      </c>
      <c r="AA35" s="37">
        <v>1</v>
      </c>
      <c r="AB35" s="37">
        <v>1</v>
      </c>
      <c r="AC35" s="37">
        <v>1</v>
      </c>
      <c r="AD35" s="37">
        <v>1</v>
      </c>
      <c r="AE35" s="37">
        <v>1</v>
      </c>
      <c r="AF35" s="37">
        <v>1</v>
      </c>
      <c r="AG35" s="37">
        <v>1</v>
      </c>
      <c r="AH35" s="37">
        <v>1</v>
      </c>
      <c r="AI35" s="37">
        <v>1</v>
      </c>
      <c r="AJ35" s="49">
        <v>1</v>
      </c>
      <c r="AK35" s="37"/>
      <c r="AM35" s="228">
        <f t="shared" si="4"/>
        <v>34.6</v>
      </c>
      <c r="AN35" s="7">
        <v>-86400</v>
      </c>
      <c r="AO35" s="229">
        <f t="shared" si="0"/>
        <v>-2989440</v>
      </c>
    </row>
    <row r="36" spans="1:41" s="7" customFormat="1" x14ac:dyDescent="0.25">
      <c r="A36" s="11"/>
      <c r="B36" s="15"/>
      <c r="C36" s="187" t="s">
        <v>126</v>
      </c>
      <c r="D36" s="40"/>
      <c r="E36" s="6"/>
      <c r="F36" s="37">
        <v>0.5</v>
      </c>
      <c r="G36" s="37">
        <v>0.5</v>
      </c>
      <c r="H36" s="37">
        <v>0.5</v>
      </c>
      <c r="I36" s="37">
        <v>0.5</v>
      </c>
      <c r="J36" s="37">
        <v>0.5</v>
      </c>
      <c r="K36" s="37">
        <v>0.5</v>
      </c>
      <c r="L36" s="37">
        <v>0.5</v>
      </c>
      <c r="M36" s="37">
        <v>0.5</v>
      </c>
      <c r="N36" s="37">
        <v>0.5</v>
      </c>
      <c r="O36" s="37">
        <v>0.5</v>
      </c>
      <c r="P36" s="37">
        <v>0.5</v>
      </c>
      <c r="Q36" s="37">
        <v>0.5</v>
      </c>
      <c r="R36" s="37">
        <v>0.5</v>
      </c>
      <c r="S36" s="37">
        <v>0.5</v>
      </c>
      <c r="T36" s="37">
        <v>0.5</v>
      </c>
      <c r="U36" s="37">
        <v>0.5</v>
      </c>
      <c r="V36" s="37">
        <v>0.5</v>
      </c>
      <c r="W36" s="37">
        <v>0.5</v>
      </c>
      <c r="X36" s="37">
        <v>0.5</v>
      </c>
      <c r="Y36" s="37">
        <v>0.5</v>
      </c>
      <c r="Z36" s="37">
        <v>0.5</v>
      </c>
      <c r="AA36" s="37">
        <v>0.5</v>
      </c>
      <c r="AB36" s="37">
        <v>0.5</v>
      </c>
      <c r="AC36" s="37">
        <v>0.5</v>
      </c>
      <c r="AD36" s="37">
        <v>0.5</v>
      </c>
      <c r="AE36" s="37">
        <v>0.5</v>
      </c>
      <c r="AF36" s="37">
        <v>0.5</v>
      </c>
      <c r="AG36" s="37">
        <v>0.5</v>
      </c>
      <c r="AH36" s="37">
        <v>0.5</v>
      </c>
      <c r="AI36" s="37">
        <v>0.5</v>
      </c>
      <c r="AJ36" s="49">
        <v>0.5</v>
      </c>
      <c r="AK36" s="37"/>
      <c r="AM36" s="228">
        <f t="shared" si="4"/>
        <v>15.5</v>
      </c>
      <c r="AN36" s="7">
        <v>-86400</v>
      </c>
      <c r="AO36" s="229">
        <f t="shared" si="0"/>
        <v>-1339200</v>
      </c>
    </row>
    <row r="37" spans="1:41" s="7" customFormat="1" x14ac:dyDescent="0.25">
      <c r="A37" s="11"/>
      <c r="B37" s="15"/>
      <c r="C37" s="187" t="s">
        <v>143</v>
      </c>
      <c r="D37" s="40"/>
      <c r="E37" s="6"/>
      <c r="F37" s="37">
        <v>0.3</v>
      </c>
      <c r="G37" s="37">
        <v>0.3</v>
      </c>
      <c r="H37" s="37">
        <v>0.3</v>
      </c>
      <c r="I37" s="37">
        <v>0.3</v>
      </c>
      <c r="J37" s="37">
        <v>0.3</v>
      </c>
      <c r="K37" s="37">
        <v>0.3</v>
      </c>
      <c r="L37" s="37">
        <v>0.3</v>
      </c>
      <c r="M37" s="37">
        <v>0.3</v>
      </c>
      <c r="N37" s="37">
        <v>0.3</v>
      </c>
      <c r="O37" s="37">
        <v>0.3</v>
      </c>
      <c r="P37" s="37">
        <v>0.3</v>
      </c>
      <c r="Q37" s="37">
        <v>0.3</v>
      </c>
      <c r="R37" s="37">
        <v>0.3</v>
      </c>
      <c r="S37" s="37">
        <v>0.3</v>
      </c>
      <c r="T37" s="37">
        <v>0.3</v>
      </c>
      <c r="U37" s="37">
        <v>0.3</v>
      </c>
      <c r="V37" s="37">
        <v>0.3</v>
      </c>
      <c r="W37" s="37">
        <v>0.3</v>
      </c>
      <c r="X37" s="37">
        <v>0.3</v>
      </c>
      <c r="Y37" s="37">
        <v>0.3</v>
      </c>
      <c r="Z37" s="37">
        <v>0.3</v>
      </c>
      <c r="AA37" s="37">
        <v>0.3</v>
      </c>
      <c r="AB37" s="37">
        <v>0.3</v>
      </c>
      <c r="AC37" s="37">
        <v>0.3</v>
      </c>
      <c r="AD37" s="37">
        <v>0.3</v>
      </c>
      <c r="AE37" s="37">
        <v>0.3</v>
      </c>
      <c r="AF37" s="37">
        <v>0.3</v>
      </c>
      <c r="AG37" s="37">
        <v>0.3</v>
      </c>
      <c r="AH37" s="37">
        <v>0.3</v>
      </c>
      <c r="AI37" s="37">
        <v>0.3</v>
      </c>
      <c r="AJ37" s="49">
        <v>0.3</v>
      </c>
      <c r="AK37" s="37"/>
      <c r="AM37" s="228">
        <f t="shared" si="4"/>
        <v>9.3000000000000007</v>
      </c>
      <c r="AN37" s="7">
        <v>-86400</v>
      </c>
      <c r="AO37" s="229">
        <f t="shared" si="0"/>
        <v>-803520.00000000012</v>
      </c>
    </row>
    <row r="38" spans="1:41" s="7" customFormat="1" x14ac:dyDescent="0.25">
      <c r="A38" s="11"/>
      <c r="B38" s="15"/>
      <c r="C38" s="187" t="s">
        <v>127</v>
      </c>
      <c r="D38" s="40"/>
      <c r="E38" s="6"/>
      <c r="F38" s="37">
        <v>1.4</v>
      </c>
      <c r="G38" s="37">
        <v>1.4</v>
      </c>
      <c r="H38" s="37">
        <v>1.4</v>
      </c>
      <c r="I38" s="37">
        <v>1.3</v>
      </c>
      <c r="J38" s="37">
        <v>1.3</v>
      </c>
      <c r="K38" s="37">
        <v>1.3</v>
      </c>
      <c r="L38" s="37">
        <v>1.3</v>
      </c>
      <c r="M38" s="37">
        <v>1.3</v>
      </c>
      <c r="N38" s="37">
        <v>1.3</v>
      </c>
      <c r="O38" s="37">
        <v>1.3</v>
      </c>
      <c r="P38" s="37">
        <v>1</v>
      </c>
      <c r="Q38" s="37">
        <v>1</v>
      </c>
      <c r="R38" s="37">
        <v>1</v>
      </c>
      <c r="S38" s="37">
        <v>1</v>
      </c>
      <c r="T38" s="37">
        <v>1</v>
      </c>
      <c r="U38" s="37">
        <v>1</v>
      </c>
      <c r="V38" s="37">
        <v>1</v>
      </c>
      <c r="W38" s="37">
        <v>1</v>
      </c>
      <c r="X38" s="37">
        <v>1</v>
      </c>
      <c r="Y38" s="37">
        <v>1</v>
      </c>
      <c r="Z38" s="37">
        <v>1</v>
      </c>
      <c r="AA38" s="37">
        <v>1</v>
      </c>
      <c r="AB38" s="37">
        <v>1</v>
      </c>
      <c r="AC38" s="37">
        <v>1</v>
      </c>
      <c r="AD38" s="37">
        <v>1.5</v>
      </c>
      <c r="AE38" s="37">
        <v>1.5</v>
      </c>
      <c r="AF38" s="37">
        <v>1.5</v>
      </c>
      <c r="AG38" s="37">
        <v>1.5</v>
      </c>
      <c r="AH38" s="37">
        <v>1.5</v>
      </c>
      <c r="AI38" s="37">
        <v>1.5</v>
      </c>
      <c r="AJ38" s="49">
        <v>1.5</v>
      </c>
      <c r="AK38" s="37"/>
      <c r="AM38" s="228">
        <f t="shared" si="4"/>
        <v>37.800000000000004</v>
      </c>
      <c r="AN38" s="7">
        <v>-86400</v>
      </c>
      <c r="AO38" s="229">
        <f t="shared" si="0"/>
        <v>-3265920.0000000005</v>
      </c>
    </row>
    <row r="39" spans="1:41" s="7" customFormat="1" x14ac:dyDescent="0.25">
      <c r="A39" s="11"/>
      <c r="B39" s="15"/>
      <c r="C39" s="46"/>
      <c r="D39" s="40"/>
      <c r="E39" s="6"/>
      <c r="F39" s="37"/>
      <c r="G39" s="37"/>
      <c r="H39" s="37"/>
      <c r="I39" s="37"/>
      <c r="J39" s="37"/>
      <c r="K39" s="37"/>
      <c r="L39" s="37"/>
      <c r="M39" s="37"/>
      <c r="N39" s="37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53"/>
      <c r="AK39" s="13"/>
      <c r="AM39" s="228"/>
      <c r="AO39" s="229"/>
    </row>
    <row r="40" spans="1:41" s="7" customFormat="1" ht="15.75" thickBot="1" x14ac:dyDescent="0.3">
      <c r="A40" s="24"/>
      <c r="B40" s="18"/>
      <c r="C40" s="19" t="s">
        <v>139</v>
      </c>
      <c r="D40" s="211"/>
      <c r="E40" s="45">
        <f>86400*SUM(F40:AJ40)</f>
        <v>8857727.9999999963</v>
      </c>
      <c r="F40" s="50">
        <f t="shared" ref="F40:AJ40" si="5">SUM(F24:F27)-SUM(F29:F38)</f>
        <v>2.3200000000000003</v>
      </c>
      <c r="G40" s="50">
        <f t="shared" si="5"/>
        <v>2.3800000000000026</v>
      </c>
      <c r="H40" s="50">
        <f t="shared" si="5"/>
        <v>2.7699999999999996</v>
      </c>
      <c r="I40" s="50">
        <f t="shared" si="5"/>
        <v>3.2199999999999953</v>
      </c>
      <c r="J40" s="50">
        <f t="shared" si="5"/>
        <v>3.2199999999999989</v>
      </c>
      <c r="K40" s="50">
        <f t="shared" si="5"/>
        <v>3.4999999999999964</v>
      </c>
      <c r="L40" s="50">
        <f t="shared" si="5"/>
        <v>3.6499999999999986</v>
      </c>
      <c r="M40" s="50">
        <f t="shared" si="5"/>
        <v>3.6499999999999986</v>
      </c>
      <c r="N40" s="50">
        <f t="shared" si="5"/>
        <v>3.639999999999997</v>
      </c>
      <c r="O40" s="50">
        <f t="shared" si="5"/>
        <v>3.6499999999999986</v>
      </c>
      <c r="P40" s="50">
        <f t="shared" si="5"/>
        <v>4.1499999999999986</v>
      </c>
      <c r="Q40" s="50">
        <f t="shared" si="5"/>
        <v>4.1299999999999955</v>
      </c>
      <c r="R40" s="50">
        <f t="shared" si="5"/>
        <v>3.889999999999997</v>
      </c>
      <c r="S40" s="50">
        <f t="shared" si="5"/>
        <v>3.3099999999999987</v>
      </c>
      <c r="T40" s="50">
        <f t="shared" si="5"/>
        <v>2.5599999999999987</v>
      </c>
      <c r="U40" s="50">
        <f t="shared" si="5"/>
        <v>2.5799999999999983</v>
      </c>
      <c r="V40" s="50">
        <f t="shared" si="5"/>
        <v>3.0799999999999983</v>
      </c>
      <c r="W40" s="50">
        <f t="shared" si="5"/>
        <v>3.5399999999999956</v>
      </c>
      <c r="X40" s="50">
        <f t="shared" si="5"/>
        <v>3.519999999999996</v>
      </c>
      <c r="Y40" s="50">
        <f t="shared" si="5"/>
        <v>3.5299999999999976</v>
      </c>
      <c r="Z40" s="50">
        <f t="shared" si="5"/>
        <v>3.5699999999999967</v>
      </c>
      <c r="AA40" s="50">
        <f t="shared" si="5"/>
        <v>3.59</v>
      </c>
      <c r="AB40" s="50">
        <f t="shared" si="5"/>
        <v>3.5299999999999976</v>
      </c>
      <c r="AC40" s="50">
        <f t="shared" si="5"/>
        <v>3.2600000000000016</v>
      </c>
      <c r="AD40" s="50">
        <f t="shared" si="5"/>
        <v>3.09</v>
      </c>
      <c r="AE40" s="50">
        <f t="shared" si="5"/>
        <v>3.1999999999999957</v>
      </c>
      <c r="AF40" s="50">
        <f t="shared" si="5"/>
        <v>3.1999999999999957</v>
      </c>
      <c r="AG40" s="50">
        <f t="shared" si="5"/>
        <v>3.2099999999999973</v>
      </c>
      <c r="AH40" s="50">
        <f t="shared" si="5"/>
        <v>3.1999999999999993</v>
      </c>
      <c r="AI40" s="50">
        <f t="shared" si="5"/>
        <v>3.1799999999999997</v>
      </c>
      <c r="AJ40" s="51">
        <f t="shared" si="5"/>
        <v>3.1999999999999993</v>
      </c>
      <c r="AK40" s="37"/>
      <c r="AM40" s="230">
        <f>SUM(F40:AJ40)</f>
        <v>102.51999999999997</v>
      </c>
      <c r="AN40" s="19">
        <v>86400</v>
      </c>
      <c r="AO40" s="231">
        <f t="shared" si="0"/>
        <v>8857727.9999999963</v>
      </c>
    </row>
    <row r="41" spans="1:41" ht="15.75" thickTop="1" x14ac:dyDescent="0.25"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M41" s="13"/>
      <c r="AN41" s="7"/>
      <c r="AO41" s="14"/>
    </row>
    <row r="42" spans="1:41" x14ac:dyDescent="0.25">
      <c r="C42" s="26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M42" s="13"/>
      <c r="AN42" s="7"/>
      <c r="AO42" s="14"/>
    </row>
    <row r="43" spans="1:41" ht="15.75" thickBot="1" x14ac:dyDescent="0.3"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M43" s="13"/>
      <c r="AN43" s="7"/>
      <c r="AO43" s="14"/>
    </row>
    <row r="44" spans="1:41" ht="15.75" thickTop="1" x14ac:dyDescent="0.25">
      <c r="A44" s="198" t="s">
        <v>24</v>
      </c>
      <c r="B44" s="22" t="s">
        <v>25</v>
      </c>
      <c r="C44" s="192" t="s">
        <v>352</v>
      </c>
      <c r="D44" s="193" t="s">
        <v>346</v>
      </c>
      <c r="E44" s="44"/>
      <c r="F44" s="47">
        <v>10.92</v>
      </c>
      <c r="G44" s="47">
        <v>10.36</v>
      </c>
      <c r="H44" s="47">
        <v>10.81</v>
      </c>
      <c r="I44" s="47">
        <v>10.85</v>
      </c>
      <c r="J44" s="47">
        <v>10.7</v>
      </c>
      <c r="K44" s="47">
        <v>11.19</v>
      </c>
      <c r="L44" s="47">
        <v>10.98</v>
      </c>
      <c r="M44" s="47">
        <v>10.8</v>
      </c>
      <c r="N44" s="47">
        <v>10.82</v>
      </c>
      <c r="O44" s="47">
        <v>11.04</v>
      </c>
      <c r="P44" s="47">
        <v>11.66</v>
      </c>
      <c r="Q44" s="47">
        <v>11.54</v>
      </c>
      <c r="R44" s="47">
        <v>11.39</v>
      </c>
      <c r="S44" s="47">
        <v>11.23</v>
      </c>
      <c r="T44" s="47">
        <v>10.94</v>
      </c>
      <c r="U44" s="47">
        <v>11.21</v>
      </c>
      <c r="V44" s="47">
        <v>11</v>
      </c>
      <c r="W44" s="47">
        <v>11.28</v>
      </c>
      <c r="X44" s="47">
        <v>11.1</v>
      </c>
      <c r="Y44" s="47">
        <v>10.85</v>
      </c>
      <c r="Z44" s="47">
        <v>11.06</v>
      </c>
      <c r="AA44" s="47">
        <v>11.19</v>
      </c>
      <c r="AB44" s="47">
        <v>11.02</v>
      </c>
      <c r="AC44" s="47">
        <v>11.8</v>
      </c>
      <c r="AD44" s="47">
        <v>10.96</v>
      </c>
      <c r="AE44" s="47">
        <v>11.01</v>
      </c>
      <c r="AF44" s="47">
        <v>11.1</v>
      </c>
      <c r="AG44" s="47">
        <v>10.95</v>
      </c>
      <c r="AH44" s="47">
        <v>11.1</v>
      </c>
      <c r="AI44" s="47">
        <v>10.99</v>
      </c>
      <c r="AJ44" s="48">
        <v>11.03</v>
      </c>
      <c r="AK44" s="37"/>
      <c r="AM44" s="226">
        <f>SUM(F44:AJ44)</f>
        <v>342.88</v>
      </c>
      <c r="AN44" s="9">
        <v>86400</v>
      </c>
      <c r="AO44" s="227">
        <f t="shared" si="0"/>
        <v>29624832</v>
      </c>
    </row>
    <row r="45" spans="1:41" x14ac:dyDescent="0.25">
      <c r="A45" s="11"/>
      <c r="B45" s="15"/>
      <c r="C45" s="16"/>
      <c r="D45" s="1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9"/>
      <c r="AK45" s="37"/>
      <c r="AM45" s="228"/>
      <c r="AN45" s="7"/>
      <c r="AO45" s="229"/>
    </row>
    <row r="46" spans="1:41" x14ac:dyDescent="0.25">
      <c r="A46" s="11"/>
      <c r="B46" s="15"/>
      <c r="C46" s="187" t="s">
        <v>128</v>
      </c>
      <c r="D46" s="17"/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49">
        <v>0</v>
      </c>
      <c r="AK46" s="37"/>
      <c r="AM46" s="228">
        <f t="shared" ref="AM46:AM56" si="6">SUM(F46:AJ46)</f>
        <v>0</v>
      </c>
      <c r="AN46" s="7">
        <v>-86400</v>
      </c>
      <c r="AO46" s="229">
        <f t="shared" si="0"/>
        <v>0</v>
      </c>
    </row>
    <row r="47" spans="1:41" x14ac:dyDescent="0.25">
      <c r="A47" s="11"/>
      <c r="B47" s="15"/>
      <c r="C47" s="187" t="s">
        <v>129</v>
      </c>
      <c r="D47" s="17"/>
      <c r="F47" s="37">
        <v>0.1</v>
      </c>
      <c r="G47" s="37">
        <v>0.1</v>
      </c>
      <c r="H47" s="37">
        <v>0.1</v>
      </c>
      <c r="I47" s="37">
        <v>0.1</v>
      </c>
      <c r="J47" s="37">
        <v>0.1</v>
      </c>
      <c r="K47" s="37">
        <v>0.1</v>
      </c>
      <c r="L47" s="37">
        <v>0.1</v>
      </c>
      <c r="M47" s="37">
        <v>0.1</v>
      </c>
      <c r="N47" s="37">
        <v>0.1</v>
      </c>
      <c r="O47" s="37">
        <v>0.1</v>
      </c>
      <c r="P47" s="37">
        <v>0.1</v>
      </c>
      <c r="Q47" s="37">
        <v>0.1</v>
      </c>
      <c r="R47" s="37">
        <v>0.1</v>
      </c>
      <c r="S47" s="37">
        <v>0.1</v>
      </c>
      <c r="T47" s="37">
        <v>0.1</v>
      </c>
      <c r="U47" s="37">
        <v>0.1</v>
      </c>
      <c r="V47" s="37">
        <v>0.1</v>
      </c>
      <c r="W47" s="37">
        <v>0.1</v>
      </c>
      <c r="X47" s="37">
        <v>0.1</v>
      </c>
      <c r="Y47" s="37">
        <v>0.1</v>
      </c>
      <c r="Z47" s="37">
        <v>0.1</v>
      </c>
      <c r="AA47" s="37">
        <v>0.1</v>
      </c>
      <c r="AB47" s="37">
        <v>0.1</v>
      </c>
      <c r="AC47" s="37">
        <v>0.1</v>
      </c>
      <c r="AD47" s="37">
        <v>0.1</v>
      </c>
      <c r="AE47" s="37">
        <v>0.1</v>
      </c>
      <c r="AF47" s="37">
        <v>0.1</v>
      </c>
      <c r="AG47" s="37">
        <v>0.1</v>
      </c>
      <c r="AH47" s="37">
        <v>0.1</v>
      </c>
      <c r="AI47" s="37">
        <v>0.1</v>
      </c>
      <c r="AJ47" s="49">
        <v>0.1</v>
      </c>
      <c r="AK47" s="37"/>
      <c r="AM47" s="228">
        <f t="shared" si="6"/>
        <v>3.1000000000000014</v>
      </c>
      <c r="AN47" s="7">
        <v>-86400</v>
      </c>
      <c r="AO47" s="229">
        <f t="shared" si="0"/>
        <v>-267840.00000000012</v>
      </c>
    </row>
    <row r="48" spans="1:41" x14ac:dyDescent="0.25">
      <c r="A48" s="11"/>
      <c r="B48" s="15"/>
      <c r="C48" s="187" t="s">
        <v>130</v>
      </c>
      <c r="D48" s="17"/>
      <c r="F48" s="37">
        <v>1.5</v>
      </c>
      <c r="G48" s="37">
        <v>1.5</v>
      </c>
      <c r="H48" s="37">
        <v>1.5</v>
      </c>
      <c r="I48" s="37">
        <v>1.6</v>
      </c>
      <c r="J48" s="37">
        <v>1.6</v>
      </c>
      <c r="K48" s="37">
        <v>1.6</v>
      </c>
      <c r="L48" s="37">
        <v>1.6</v>
      </c>
      <c r="M48" s="37">
        <v>1.6</v>
      </c>
      <c r="N48" s="37">
        <v>1.6</v>
      </c>
      <c r="O48" s="37">
        <v>1.6</v>
      </c>
      <c r="P48" s="37">
        <v>1.5</v>
      </c>
      <c r="Q48" s="37">
        <v>1.5</v>
      </c>
      <c r="R48" s="37">
        <v>1.5</v>
      </c>
      <c r="S48" s="37">
        <v>1.5</v>
      </c>
      <c r="T48" s="37">
        <v>1.5</v>
      </c>
      <c r="U48" s="37">
        <v>1.5</v>
      </c>
      <c r="V48" s="37">
        <v>1.5</v>
      </c>
      <c r="W48" s="37">
        <v>1.5</v>
      </c>
      <c r="X48" s="37">
        <v>1.5</v>
      </c>
      <c r="Y48" s="37">
        <v>1.5</v>
      </c>
      <c r="Z48" s="37">
        <v>1.5</v>
      </c>
      <c r="AA48" s="37">
        <v>1.5</v>
      </c>
      <c r="AB48" s="37">
        <v>1.5</v>
      </c>
      <c r="AC48" s="37">
        <v>1.5</v>
      </c>
      <c r="AD48" s="37">
        <v>1.5</v>
      </c>
      <c r="AE48" s="37">
        <v>1.5</v>
      </c>
      <c r="AF48" s="37">
        <v>1.5</v>
      </c>
      <c r="AG48" s="37">
        <v>1.5</v>
      </c>
      <c r="AH48" s="37">
        <v>1.5</v>
      </c>
      <c r="AI48" s="37">
        <v>1.5</v>
      </c>
      <c r="AJ48" s="49">
        <v>1.5</v>
      </c>
      <c r="AK48" s="37"/>
      <c r="AM48" s="228">
        <f t="shared" si="6"/>
        <v>47.199999999999996</v>
      </c>
      <c r="AN48" s="7">
        <v>-86400</v>
      </c>
      <c r="AO48" s="229">
        <f t="shared" si="0"/>
        <v>-4078079.9999999995</v>
      </c>
    </row>
    <row r="49" spans="1:41" x14ac:dyDescent="0.25">
      <c r="A49" s="11"/>
      <c r="B49" s="15"/>
      <c r="C49" s="187" t="s">
        <v>131</v>
      </c>
      <c r="D49" s="17"/>
      <c r="F49" s="37">
        <v>2</v>
      </c>
      <c r="G49" s="37">
        <v>2</v>
      </c>
      <c r="H49" s="37">
        <v>2</v>
      </c>
      <c r="I49" s="37">
        <v>2</v>
      </c>
      <c r="J49" s="37">
        <v>2</v>
      </c>
      <c r="K49" s="37">
        <v>2</v>
      </c>
      <c r="L49" s="37">
        <v>2</v>
      </c>
      <c r="M49" s="37">
        <v>2</v>
      </c>
      <c r="N49" s="37">
        <v>2</v>
      </c>
      <c r="O49" s="37">
        <v>2</v>
      </c>
      <c r="P49" s="37">
        <v>2</v>
      </c>
      <c r="Q49" s="37">
        <v>2</v>
      </c>
      <c r="R49" s="37">
        <v>2</v>
      </c>
      <c r="S49" s="37">
        <v>2</v>
      </c>
      <c r="T49" s="37">
        <v>2</v>
      </c>
      <c r="U49" s="37">
        <v>2</v>
      </c>
      <c r="V49" s="37">
        <v>2</v>
      </c>
      <c r="W49" s="37">
        <v>2</v>
      </c>
      <c r="X49" s="37">
        <v>2</v>
      </c>
      <c r="Y49" s="37">
        <v>2</v>
      </c>
      <c r="Z49" s="37">
        <v>2</v>
      </c>
      <c r="AA49" s="37">
        <v>2</v>
      </c>
      <c r="AB49" s="37">
        <v>2</v>
      </c>
      <c r="AC49" s="37">
        <v>2</v>
      </c>
      <c r="AD49" s="37">
        <v>2</v>
      </c>
      <c r="AE49" s="37">
        <v>2</v>
      </c>
      <c r="AF49" s="37">
        <v>2</v>
      </c>
      <c r="AG49" s="37">
        <v>2</v>
      </c>
      <c r="AH49" s="37">
        <v>2</v>
      </c>
      <c r="AI49" s="37">
        <v>2</v>
      </c>
      <c r="AJ49" s="49">
        <v>2</v>
      </c>
      <c r="AK49" s="37"/>
      <c r="AM49" s="228">
        <f t="shared" si="6"/>
        <v>62</v>
      </c>
      <c r="AN49" s="7">
        <v>-86400</v>
      </c>
      <c r="AO49" s="229">
        <f t="shared" si="0"/>
        <v>-5356800</v>
      </c>
    </row>
    <row r="50" spans="1:41" x14ac:dyDescent="0.25">
      <c r="A50" s="11"/>
      <c r="B50" s="15"/>
      <c r="C50" s="187" t="s">
        <v>132</v>
      </c>
      <c r="D50" s="17"/>
      <c r="F50" s="37">
        <v>0.1</v>
      </c>
      <c r="G50" s="37">
        <v>0.1</v>
      </c>
      <c r="H50" s="37">
        <v>0.1</v>
      </c>
      <c r="I50" s="37">
        <v>0.2</v>
      </c>
      <c r="J50" s="37">
        <v>0.2</v>
      </c>
      <c r="K50" s="37">
        <v>0.2</v>
      </c>
      <c r="L50" s="37">
        <v>0.2</v>
      </c>
      <c r="M50" s="37">
        <v>0.2</v>
      </c>
      <c r="N50" s="37">
        <v>0.2</v>
      </c>
      <c r="O50" s="37">
        <v>0.2</v>
      </c>
      <c r="P50" s="37">
        <v>0.15</v>
      </c>
      <c r="Q50" s="37">
        <v>0.15</v>
      </c>
      <c r="R50" s="37">
        <v>0.15</v>
      </c>
      <c r="S50" s="37">
        <v>0.15</v>
      </c>
      <c r="T50" s="37">
        <v>0.15</v>
      </c>
      <c r="U50" s="37">
        <v>0.15</v>
      </c>
      <c r="V50" s="37">
        <v>0.15</v>
      </c>
      <c r="W50" s="37">
        <v>0.1</v>
      </c>
      <c r="X50" s="37">
        <v>0.1</v>
      </c>
      <c r="Y50" s="37">
        <v>0.1</v>
      </c>
      <c r="Z50" s="37">
        <v>0.1</v>
      </c>
      <c r="AA50" s="37">
        <v>0.1</v>
      </c>
      <c r="AB50" s="37">
        <v>0.1</v>
      </c>
      <c r="AC50" s="37">
        <v>0.1</v>
      </c>
      <c r="AD50" s="37">
        <v>0.1</v>
      </c>
      <c r="AE50" s="37">
        <v>0.1</v>
      </c>
      <c r="AF50" s="37">
        <v>0.1</v>
      </c>
      <c r="AG50" s="37">
        <v>0.1</v>
      </c>
      <c r="AH50" s="37">
        <v>0.1</v>
      </c>
      <c r="AI50" s="37">
        <v>0.1</v>
      </c>
      <c r="AJ50" s="49">
        <v>0.1</v>
      </c>
      <c r="AK50" s="37"/>
      <c r="AM50" s="228">
        <f t="shared" si="6"/>
        <v>4.1499999999999995</v>
      </c>
      <c r="AN50" s="7">
        <v>-86400</v>
      </c>
      <c r="AO50" s="229">
        <f t="shared" si="0"/>
        <v>-358559.99999999994</v>
      </c>
    </row>
    <row r="51" spans="1:41" x14ac:dyDescent="0.25">
      <c r="A51" s="11"/>
      <c r="B51" s="15"/>
      <c r="C51" s="187" t="s">
        <v>134</v>
      </c>
      <c r="D51" s="17"/>
      <c r="F51" s="37">
        <v>0.3</v>
      </c>
      <c r="G51" s="37">
        <v>0.3</v>
      </c>
      <c r="H51" s="37">
        <v>0.3</v>
      </c>
      <c r="I51" s="37">
        <v>0.1</v>
      </c>
      <c r="J51" s="37">
        <v>0.1</v>
      </c>
      <c r="K51" s="37">
        <v>0.1</v>
      </c>
      <c r="L51" s="37">
        <v>0.1</v>
      </c>
      <c r="M51" s="37">
        <v>0.1</v>
      </c>
      <c r="N51" s="37">
        <v>0.1</v>
      </c>
      <c r="O51" s="37">
        <v>0.1</v>
      </c>
      <c r="P51" s="37">
        <v>0.05</v>
      </c>
      <c r="Q51" s="37">
        <v>0.05</v>
      </c>
      <c r="R51" s="37">
        <v>0.05</v>
      </c>
      <c r="S51" s="37">
        <v>0.05</v>
      </c>
      <c r="T51" s="37">
        <v>0.05</v>
      </c>
      <c r="U51" s="37">
        <v>0.05</v>
      </c>
      <c r="V51" s="37">
        <v>0.05</v>
      </c>
      <c r="W51" s="37">
        <v>1</v>
      </c>
      <c r="X51" s="37">
        <v>1</v>
      </c>
      <c r="Y51" s="37">
        <v>1</v>
      </c>
      <c r="Z51" s="37">
        <v>1</v>
      </c>
      <c r="AA51" s="37">
        <v>1</v>
      </c>
      <c r="AB51" s="37">
        <v>1</v>
      </c>
      <c r="AC51" s="37">
        <v>1</v>
      </c>
      <c r="AD51" s="37">
        <v>0.05</v>
      </c>
      <c r="AE51" s="37">
        <v>0.05</v>
      </c>
      <c r="AF51" s="37">
        <v>0.05</v>
      </c>
      <c r="AG51" s="37">
        <v>0.05</v>
      </c>
      <c r="AH51" s="37">
        <v>0.05</v>
      </c>
      <c r="AI51" s="37">
        <v>0.05</v>
      </c>
      <c r="AJ51" s="49">
        <v>0.05</v>
      </c>
      <c r="AK51" s="37"/>
      <c r="AM51" s="228">
        <f t="shared" si="6"/>
        <v>9.300000000000006</v>
      </c>
      <c r="AN51" s="7">
        <v>-86400</v>
      </c>
      <c r="AO51" s="229">
        <f t="shared" si="0"/>
        <v>-803520.00000000047</v>
      </c>
    </row>
    <row r="52" spans="1:41" x14ac:dyDescent="0.25">
      <c r="A52" s="11"/>
      <c r="B52" s="15"/>
      <c r="C52" s="187" t="s">
        <v>133</v>
      </c>
      <c r="D52" s="17"/>
      <c r="F52" s="37">
        <v>1</v>
      </c>
      <c r="G52" s="37">
        <v>1</v>
      </c>
      <c r="H52" s="37">
        <v>1</v>
      </c>
      <c r="I52" s="37">
        <v>1.5</v>
      </c>
      <c r="J52" s="37">
        <v>1.5</v>
      </c>
      <c r="K52" s="37">
        <v>1.5</v>
      </c>
      <c r="L52" s="37">
        <v>1.5</v>
      </c>
      <c r="M52" s="37">
        <v>1.5</v>
      </c>
      <c r="N52" s="37">
        <v>1.5</v>
      </c>
      <c r="O52" s="37">
        <v>1.5</v>
      </c>
      <c r="P52" s="37">
        <v>2</v>
      </c>
      <c r="Q52" s="37">
        <v>2</v>
      </c>
      <c r="R52" s="37">
        <v>2</v>
      </c>
      <c r="S52" s="37">
        <v>2</v>
      </c>
      <c r="T52" s="37">
        <v>2</v>
      </c>
      <c r="U52" s="37">
        <v>2</v>
      </c>
      <c r="V52" s="37">
        <v>2</v>
      </c>
      <c r="W52" s="37">
        <v>2</v>
      </c>
      <c r="X52" s="37">
        <v>2</v>
      </c>
      <c r="Y52" s="37">
        <v>2</v>
      </c>
      <c r="Z52" s="37">
        <v>2</v>
      </c>
      <c r="AA52" s="37">
        <v>2</v>
      </c>
      <c r="AB52" s="37">
        <v>2</v>
      </c>
      <c r="AC52" s="37">
        <v>2</v>
      </c>
      <c r="AD52" s="37">
        <v>1.5</v>
      </c>
      <c r="AE52" s="37">
        <v>1.5</v>
      </c>
      <c r="AF52" s="37">
        <v>1.5</v>
      </c>
      <c r="AG52" s="37">
        <v>1.5</v>
      </c>
      <c r="AH52" s="37">
        <v>1.5</v>
      </c>
      <c r="AI52" s="37">
        <v>1.5</v>
      </c>
      <c r="AJ52" s="49">
        <v>1.5</v>
      </c>
      <c r="AK52" s="37"/>
      <c r="AM52" s="228">
        <f t="shared" si="6"/>
        <v>52</v>
      </c>
      <c r="AN52" s="7">
        <v>-86400</v>
      </c>
      <c r="AO52" s="229">
        <f t="shared" si="0"/>
        <v>-4492800</v>
      </c>
    </row>
    <row r="53" spans="1:41" x14ac:dyDescent="0.25">
      <c r="A53" s="11"/>
      <c r="B53" s="15"/>
      <c r="C53" s="187" t="s">
        <v>135</v>
      </c>
      <c r="D53" s="17"/>
      <c r="F53" s="37">
        <v>0.1</v>
      </c>
      <c r="G53" s="37">
        <v>0.1</v>
      </c>
      <c r="H53" s="37">
        <v>0.1</v>
      </c>
      <c r="I53" s="37">
        <v>0.1</v>
      </c>
      <c r="J53" s="37">
        <v>0.1</v>
      </c>
      <c r="K53" s="37">
        <v>0.1</v>
      </c>
      <c r="L53" s="37">
        <v>0.1</v>
      </c>
      <c r="M53" s="37">
        <v>0.1</v>
      </c>
      <c r="N53" s="37">
        <v>0.1</v>
      </c>
      <c r="O53" s="37">
        <v>0.1</v>
      </c>
      <c r="P53" s="37">
        <v>0.5</v>
      </c>
      <c r="Q53" s="37">
        <v>0.5</v>
      </c>
      <c r="R53" s="37">
        <v>0.5</v>
      </c>
      <c r="S53" s="37">
        <v>0.5</v>
      </c>
      <c r="T53" s="37">
        <v>0.5</v>
      </c>
      <c r="U53" s="37">
        <v>0.5</v>
      </c>
      <c r="V53" s="37">
        <v>0.5</v>
      </c>
      <c r="W53" s="37">
        <v>0.8</v>
      </c>
      <c r="X53" s="37">
        <v>0.8</v>
      </c>
      <c r="Y53" s="37">
        <v>0.8</v>
      </c>
      <c r="Z53" s="37">
        <v>0.8</v>
      </c>
      <c r="AA53" s="37">
        <v>0.8</v>
      </c>
      <c r="AB53" s="37">
        <v>0.8</v>
      </c>
      <c r="AC53" s="37">
        <v>0.8</v>
      </c>
      <c r="AD53" s="37">
        <v>0.1</v>
      </c>
      <c r="AE53" s="37">
        <v>0.1</v>
      </c>
      <c r="AF53" s="37">
        <v>0.1</v>
      </c>
      <c r="AG53" s="37">
        <v>0.1</v>
      </c>
      <c r="AH53" s="37">
        <v>0.1</v>
      </c>
      <c r="AI53" s="37">
        <v>0.1</v>
      </c>
      <c r="AJ53" s="49">
        <v>0.1</v>
      </c>
      <c r="AK53" s="37"/>
      <c r="AM53" s="228">
        <f t="shared" si="6"/>
        <v>10.799999999999999</v>
      </c>
      <c r="AN53" s="7">
        <v>-86400</v>
      </c>
      <c r="AO53" s="229">
        <f t="shared" si="0"/>
        <v>-933119.99999999988</v>
      </c>
    </row>
    <row r="54" spans="1:41" x14ac:dyDescent="0.25">
      <c r="A54" s="11"/>
      <c r="B54" s="15"/>
      <c r="C54" s="187" t="s">
        <v>136</v>
      </c>
      <c r="D54" s="17"/>
      <c r="F54" s="37">
        <v>0.3</v>
      </c>
      <c r="G54" s="37">
        <v>0.3</v>
      </c>
      <c r="H54" s="37">
        <v>0.3</v>
      </c>
      <c r="I54" s="37">
        <v>0.5</v>
      </c>
      <c r="J54" s="37">
        <v>0.5</v>
      </c>
      <c r="K54" s="37">
        <v>0.5</v>
      </c>
      <c r="L54" s="37">
        <v>0.5</v>
      </c>
      <c r="M54" s="37">
        <v>0.5</v>
      </c>
      <c r="N54" s="37">
        <v>0.5</v>
      </c>
      <c r="O54" s="37">
        <v>0.5</v>
      </c>
      <c r="P54" s="37">
        <v>0.5</v>
      </c>
      <c r="Q54" s="37">
        <v>0.5</v>
      </c>
      <c r="R54" s="37">
        <v>0.5</v>
      </c>
      <c r="S54" s="37">
        <v>0.5</v>
      </c>
      <c r="T54" s="37">
        <v>0.5</v>
      </c>
      <c r="U54" s="37">
        <v>0.5</v>
      </c>
      <c r="V54" s="37">
        <v>0.5</v>
      </c>
      <c r="W54" s="37">
        <v>3</v>
      </c>
      <c r="X54" s="37">
        <v>3</v>
      </c>
      <c r="Y54" s="37">
        <v>3</v>
      </c>
      <c r="Z54" s="37">
        <v>3</v>
      </c>
      <c r="AA54" s="37">
        <v>3</v>
      </c>
      <c r="AB54" s="37">
        <v>3</v>
      </c>
      <c r="AC54" s="37">
        <v>3</v>
      </c>
      <c r="AD54" s="37">
        <v>0.5</v>
      </c>
      <c r="AE54" s="37">
        <v>0.5</v>
      </c>
      <c r="AF54" s="37">
        <v>0.5</v>
      </c>
      <c r="AG54" s="37">
        <v>0.5</v>
      </c>
      <c r="AH54" s="37">
        <v>0.5</v>
      </c>
      <c r="AI54" s="37">
        <v>0.5</v>
      </c>
      <c r="AJ54" s="49">
        <v>0.5</v>
      </c>
      <c r="AK54" s="37"/>
      <c r="AM54" s="228">
        <f t="shared" si="6"/>
        <v>32.4</v>
      </c>
      <c r="AN54" s="7">
        <v>-86400</v>
      </c>
      <c r="AO54" s="229">
        <f t="shared" si="0"/>
        <v>-2799360</v>
      </c>
    </row>
    <row r="55" spans="1:41" x14ac:dyDescent="0.25">
      <c r="A55" s="11"/>
      <c r="B55" s="15"/>
      <c r="C55" s="187" t="s">
        <v>137</v>
      </c>
      <c r="D55" s="17"/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0.2</v>
      </c>
      <c r="Q55" s="37">
        <v>0.2</v>
      </c>
      <c r="R55" s="37">
        <v>0.2</v>
      </c>
      <c r="S55" s="37">
        <v>0.2</v>
      </c>
      <c r="T55" s="37">
        <v>0.2</v>
      </c>
      <c r="U55" s="37">
        <v>0.2</v>
      </c>
      <c r="V55" s="37">
        <v>0.2</v>
      </c>
      <c r="W55" s="37">
        <v>0.4</v>
      </c>
      <c r="X55" s="37">
        <v>0.4</v>
      </c>
      <c r="Y55" s="37">
        <v>0.4</v>
      </c>
      <c r="Z55" s="37">
        <v>0.4</v>
      </c>
      <c r="AA55" s="37">
        <v>0.4</v>
      </c>
      <c r="AB55" s="37">
        <v>0.4</v>
      </c>
      <c r="AC55" s="37">
        <v>0.4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49">
        <v>0</v>
      </c>
      <c r="AK55" s="37"/>
      <c r="AM55" s="228">
        <f t="shared" si="6"/>
        <v>4.1999999999999993</v>
      </c>
      <c r="AN55" s="7">
        <v>-86400</v>
      </c>
      <c r="AO55" s="229">
        <f t="shared" si="0"/>
        <v>-362879.99999999994</v>
      </c>
    </row>
    <row r="56" spans="1:41" x14ac:dyDescent="0.25">
      <c r="A56" s="11"/>
      <c r="B56" s="15"/>
      <c r="C56" s="187" t="s">
        <v>138</v>
      </c>
      <c r="D56" s="17"/>
      <c r="F56" s="37">
        <v>0.1</v>
      </c>
      <c r="G56" s="37">
        <v>0.1</v>
      </c>
      <c r="H56" s="37">
        <v>0.1</v>
      </c>
      <c r="I56" s="37">
        <v>0.1</v>
      </c>
      <c r="J56" s="37">
        <v>0.1</v>
      </c>
      <c r="K56" s="37">
        <v>0.1</v>
      </c>
      <c r="L56" s="37">
        <v>0.1</v>
      </c>
      <c r="M56" s="37">
        <v>0.1</v>
      </c>
      <c r="N56" s="37">
        <v>0.1</v>
      </c>
      <c r="O56" s="37">
        <v>0.1</v>
      </c>
      <c r="P56" s="37">
        <v>0.15</v>
      </c>
      <c r="Q56" s="37">
        <v>0.15</v>
      </c>
      <c r="R56" s="37">
        <v>0.15</v>
      </c>
      <c r="S56" s="37">
        <v>0.15</v>
      </c>
      <c r="T56" s="37">
        <v>0.15</v>
      </c>
      <c r="U56" s="37">
        <v>0.15</v>
      </c>
      <c r="V56" s="37">
        <v>0.15</v>
      </c>
      <c r="W56" s="37">
        <v>0.15</v>
      </c>
      <c r="X56" s="37">
        <v>0.15</v>
      </c>
      <c r="Y56" s="37">
        <v>0.15</v>
      </c>
      <c r="Z56" s="37">
        <v>0.15</v>
      </c>
      <c r="AA56" s="37">
        <v>0.15</v>
      </c>
      <c r="AB56" s="37">
        <v>0.15</v>
      </c>
      <c r="AC56" s="37">
        <v>0.15</v>
      </c>
      <c r="AD56" s="37">
        <v>0.1</v>
      </c>
      <c r="AE56" s="37">
        <v>0.1</v>
      </c>
      <c r="AF56" s="37">
        <v>0.1</v>
      </c>
      <c r="AG56" s="37">
        <v>0.1</v>
      </c>
      <c r="AH56" s="37">
        <v>0.1</v>
      </c>
      <c r="AI56" s="37">
        <v>0.1</v>
      </c>
      <c r="AJ56" s="49">
        <v>0.1</v>
      </c>
      <c r="AK56" s="37"/>
      <c r="AM56" s="228">
        <f t="shared" si="6"/>
        <v>3.7999999999999994</v>
      </c>
      <c r="AN56" s="7">
        <v>-86400</v>
      </c>
      <c r="AO56" s="229">
        <f t="shared" si="0"/>
        <v>-328319.99999999994</v>
      </c>
    </row>
    <row r="57" spans="1:41" x14ac:dyDescent="0.25">
      <c r="A57" s="11"/>
      <c r="B57" s="15"/>
      <c r="C57" s="7"/>
      <c r="D57" s="13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49"/>
      <c r="AK57" s="37"/>
      <c r="AM57" s="228"/>
      <c r="AN57" s="7"/>
      <c r="AO57" s="229"/>
    </row>
    <row r="58" spans="1:41" x14ac:dyDescent="0.25">
      <c r="A58" s="11"/>
      <c r="B58" s="15"/>
      <c r="C58" s="28" t="s">
        <v>27</v>
      </c>
      <c r="D58" s="28">
        <v>0.28000000000000003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49">
        <v>0</v>
      </c>
      <c r="AK58" s="37"/>
      <c r="AM58" s="228">
        <f t="shared" ref="AM58:AM69" si="7">SUM(F58:AJ58)</f>
        <v>0</v>
      </c>
      <c r="AN58" s="7">
        <v>86400</v>
      </c>
      <c r="AO58" s="229">
        <f t="shared" si="0"/>
        <v>0</v>
      </c>
    </row>
    <row r="59" spans="1:41" x14ac:dyDescent="0.25">
      <c r="A59" s="11"/>
      <c r="B59" s="15"/>
      <c r="C59" s="28" t="s">
        <v>28</v>
      </c>
      <c r="D59" s="28">
        <v>0.25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49">
        <v>0</v>
      </c>
      <c r="AK59" s="37"/>
      <c r="AM59" s="228">
        <f t="shared" si="7"/>
        <v>0</v>
      </c>
      <c r="AN59" s="7">
        <v>86400</v>
      </c>
      <c r="AO59" s="229">
        <f t="shared" si="0"/>
        <v>0</v>
      </c>
    </row>
    <row r="60" spans="1:41" x14ac:dyDescent="0.25">
      <c r="A60" s="11"/>
      <c r="B60" s="15"/>
      <c r="C60" s="28" t="s">
        <v>29</v>
      </c>
      <c r="D60" s="28">
        <v>0.41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49">
        <v>0</v>
      </c>
      <c r="AK60" s="37"/>
      <c r="AM60" s="228">
        <f t="shared" si="7"/>
        <v>0</v>
      </c>
      <c r="AN60" s="7">
        <v>86400</v>
      </c>
      <c r="AO60" s="229">
        <f t="shared" si="0"/>
        <v>0</v>
      </c>
    </row>
    <row r="61" spans="1:41" x14ac:dyDescent="0.25">
      <c r="A61" s="11"/>
      <c r="B61" s="15"/>
      <c r="C61" s="28" t="s">
        <v>30</v>
      </c>
      <c r="D61" s="28">
        <v>0.32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7">
        <v>0</v>
      </c>
      <c r="AI61" s="37">
        <v>0</v>
      </c>
      <c r="AJ61" s="49">
        <v>0</v>
      </c>
      <c r="AK61" s="37"/>
      <c r="AM61" s="228">
        <f t="shared" si="7"/>
        <v>0</v>
      </c>
      <c r="AN61" s="7">
        <v>86400</v>
      </c>
      <c r="AO61" s="229">
        <f t="shared" si="0"/>
        <v>0</v>
      </c>
    </row>
    <row r="62" spans="1:41" x14ac:dyDescent="0.25">
      <c r="A62" s="11"/>
      <c r="B62" s="15"/>
      <c r="C62" s="28" t="s">
        <v>31</v>
      </c>
      <c r="D62" s="28">
        <v>0.35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49">
        <v>0</v>
      </c>
      <c r="AK62" s="37"/>
      <c r="AM62" s="228">
        <f t="shared" si="7"/>
        <v>0</v>
      </c>
      <c r="AN62" s="7">
        <v>86400</v>
      </c>
      <c r="AO62" s="229">
        <f t="shared" si="0"/>
        <v>0</v>
      </c>
    </row>
    <row r="63" spans="1:41" x14ac:dyDescent="0.25">
      <c r="A63" s="11"/>
      <c r="B63" s="15"/>
      <c r="C63" s="28" t="s">
        <v>32</v>
      </c>
      <c r="D63" s="28">
        <v>0.3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49">
        <v>0</v>
      </c>
      <c r="AK63" s="37"/>
      <c r="AM63" s="228">
        <f t="shared" si="7"/>
        <v>0</v>
      </c>
      <c r="AN63" s="7">
        <v>86400</v>
      </c>
      <c r="AO63" s="229">
        <f t="shared" si="0"/>
        <v>0</v>
      </c>
    </row>
    <row r="64" spans="1:41" x14ac:dyDescent="0.25">
      <c r="A64" s="11"/>
      <c r="B64" s="15"/>
      <c r="C64" s="28" t="s">
        <v>33</v>
      </c>
      <c r="D64" s="28">
        <v>0.25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49">
        <v>0</v>
      </c>
      <c r="AK64" s="37"/>
      <c r="AM64" s="228">
        <f t="shared" si="7"/>
        <v>0</v>
      </c>
      <c r="AN64" s="7">
        <v>86400</v>
      </c>
      <c r="AO64" s="229">
        <f t="shared" si="0"/>
        <v>0</v>
      </c>
    </row>
    <row r="65" spans="1:41" x14ac:dyDescent="0.25">
      <c r="A65" s="11"/>
      <c r="B65" s="15"/>
      <c r="C65" s="28" t="s">
        <v>34</v>
      </c>
      <c r="D65" s="28">
        <v>0.43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0</v>
      </c>
      <c r="AJ65" s="49">
        <v>0</v>
      </c>
      <c r="AK65" s="37"/>
      <c r="AM65" s="228">
        <f t="shared" si="7"/>
        <v>0</v>
      </c>
      <c r="AN65" s="7">
        <v>86400</v>
      </c>
      <c r="AO65" s="229">
        <f t="shared" si="0"/>
        <v>0</v>
      </c>
    </row>
    <row r="66" spans="1:41" x14ac:dyDescent="0.25">
      <c r="A66" s="11"/>
      <c r="B66" s="15"/>
      <c r="C66" s="28" t="s">
        <v>35</v>
      </c>
      <c r="D66" s="28">
        <v>0.3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49">
        <v>0</v>
      </c>
      <c r="AK66" s="37"/>
      <c r="AM66" s="228">
        <f t="shared" si="7"/>
        <v>0</v>
      </c>
      <c r="AN66" s="7">
        <v>86400</v>
      </c>
      <c r="AO66" s="229">
        <f t="shared" si="0"/>
        <v>0</v>
      </c>
    </row>
    <row r="67" spans="1:41" x14ac:dyDescent="0.25">
      <c r="A67" s="11"/>
      <c r="B67" s="15"/>
      <c r="C67" s="28" t="s">
        <v>36</v>
      </c>
      <c r="D67" s="28">
        <v>0.25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49">
        <v>0</v>
      </c>
      <c r="AK67" s="37"/>
      <c r="AM67" s="228">
        <f t="shared" si="7"/>
        <v>0</v>
      </c>
      <c r="AN67" s="7">
        <v>86400</v>
      </c>
      <c r="AO67" s="229">
        <f t="shared" si="0"/>
        <v>0</v>
      </c>
    </row>
    <row r="68" spans="1:41" x14ac:dyDescent="0.25">
      <c r="A68" s="11"/>
      <c r="B68" s="15"/>
      <c r="C68" s="28" t="s">
        <v>37</v>
      </c>
      <c r="D68" s="28">
        <v>0.2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49">
        <v>0</v>
      </c>
      <c r="AK68" s="37"/>
      <c r="AM68" s="228">
        <f t="shared" si="7"/>
        <v>0</v>
      </c>
      <c r="AN68" s="7">
        <v>86400</v>
      </c>
      <c r="AO68" s="229">
        <f t="shared" si="0"/>
        <v>0</v>
      </c>
    </row>
    <row r="69" spans="1:41" x14ac:dyDescent="0.25">
      <c r="A69" s="11"/>
      <c r="B69" s="15"/>
      <c r="C69" s="28" t="s">
        <v>38</v>
      </c>
      <c r="D69" s="28">
        <v>0.41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49">
        <v>0</v>
      </c>
      <c r="AK69" s="37"/>
      <c r="AM69" s="228">
        <f t="shared" si="7"/>
        <v>0</v>
      </c>
      <c r="AN69" s="7">
        <v>86400</v>
      </c>
      <c r="AO69" s="229">
        <f t="shared" si="0"/>
        <v>0</v>
      </c>
    </row>
    <row r="70" spans="1:41" x14ac:dyDescent="0.25">
      <c r="A70" s="11"/>
      <c r="B70" s="15"/>
      <c r="C70" s="28" t="s">
        <v>39</v>
      </c>
      <c r="D70" s="28">
        <v>0.15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49">
        <v>0</v>
      </c>
      <c r="AK70" s="37"/>
      <c r="AM70" s="228">
        <f t="shared" ref="AM70:AM133" si="8">SUM(F70:AJ70)</f>
        <v>0</v>
      </c>
      <c r="AN70" s="7">
        <v>86400</v>
      </c>
      <c r="AO70" s="229">
        <f t="shared" ref="AO70:AO133" si="9">AM70*AN70</f>
        <v>0</v>
      </c>
    </row>
    <row r="71" spans="1:41" x14ac:dyDescent="0.25">
      <c r="A71" s="11"/>
      <c r="B71" s="15"/>
      <c r="C71" s="28" t="s">
        <v>40</v>
      </c>
      <c r="D71" s="28">
        <v>0.25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49">
        <v>0</v>
      </c>
      <c r="AK71" s="37"/>
      <c r="AM71" s="228">
        <f t="shared" si="8"/>
        <v>0</v>
      </c>
      <c r="AN71" s="7">
        <v>86400</v>
      </c>
      <c r="AO71" s="229">
        <f t="shared" si="9"/>
        <v>0</v>
      </c>
    </row>
    <row r="72" spans="1:41" x14ac:dyDescent="0.25">
      <c r="A72" s="11"/>
      <c r="B72" s="15"/>
      <c r="C72" s="28" t="s">
        <v>41</v>
      </c>
      <c r="D72" s="28">
        <v>0.15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49">
        <v>0</v>
      </c>
      <c r="AK72" s="37"/>
      <c r="AM72" s="228">
        <f t="shared" si="8"/>
        <v>0</v>
      </c>
      <c r="AN72" s="7">
        <v>86400</v>
      </c>
      <c r="AO72" s="229">
        <f t="shared" si="9"/>
        <v>0</v>
      </c>
    </row>
    <row r="73" spans="1:41" x14ac:dyDescent="0.25">
      <c r="A73" s="11"/>
      <c r="B73" s="15"/>
      <c r="C73" s="28" t="s">
        <v>42</v>
      </c>
      <c r="D73" s="28">
        <v>0.25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49">
        <v>0</v>
      </c>
      <c r="AK73" s="37"/>
      <c r="AM73" s="228">
        <f t="shared" si="8"/>
        <v>0</v>
      </c>
      <c r="AN73" s="7">
        <v>86400</v>
      </c>
      <c r="AO73" s="229">
        <f t="shared" si="9"/>
        <v>0</v>
      </c>
    </row>
    <row r="74" spans="1:41" x14ac:dyDescent="0.25">
      <c r="A74" s="11"/>
      <c r="B74" s="15"/>
      <c r="C74" s="28" t="s">
        <v>43</v>
      </c>
      <c r="D74" s="28">
        <v>0.25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49">
        <v>0</v>
      </c>
      <c r="AK74" s="37"/>
      <c r="AM74" s="228">
        <f t="shared" si="8"/>
        <v>0</v>
      </c>
      <c r="AN74" s="7">
        <v>86400</v>
      </c>
      <c r="AO74" s="229">
        <f t="shared" si="9"/>
        <v>0</v>
      </c>
    </row>
    <row r="75" spans="1:41" x14ac:dyDescent="0.25">
      <c r="A75" s="11"/>
      <c r="B75" s="15"/>
      <c r="C75" s="28" t="s">
        <v>44</v>
      </c>
      <c r="D75" s="28">
        <v>0.4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49">
        <v>0</v>
      </c>
      <c r="AK75" s="37"/>
      <c r="AM75" s="228">
        <f t="shared" si="8"/>
        <v>0</v>
      </c>
      <c r="AN75" s="7">
        <v>86400</v>
      </c>
      <c r="AO75" s="229">
        <f t="shared" si="9"/>
        <v>0</v>
      </c>
    </row>
    <row r="76" spans="1:41" x14ac:dyDescent="0.25">
      <c r="A76" s="11"/>
      <c r="B76" s="15"/>
      <c r="C76" s="28" t="s">
        <v>45</v>
      </c>
      <c r="D76" s="28">
        <v>0.1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49">
        <v>0</v>
      </c>
      <c r="AK76" s="37"/>
      <c r="AM76" s="228">
        <f t="shared" si="8"/>
        <v>0</v>
      </c>
      <c r="AN76" s="7">
        <v>86400</v>
      </c>
      <c r="AO76" s="229">
        <f t="shared" si="9"/>
        <v>0</v>
      </c>
    </row>
    <row r="77" spans="1:41" x14ac:dyDescent="0.25">
      <c r="A77" s="11"/>
      <c r="B77" s="15"/>
      <c r="C77" s="28" t="s">
        <v>46</v>
      </c>
      <c r="D77" s="28">
        <v>0.25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49">
        <v>0</v>
      </c>
      <c r="AK77" s="37"/>
      <c r="AM77" s="228">
        <f t="shared" si="8"/>
        <v>0</v>
      </c>
      <c r="AN77" s="7">
        <v>86400</v>
      </c>
      <c r="AO77" s="229">
        <f t="shared" si="9"/>
        <v>0</v>
      </c>
    </row>
    <row r="78" spans="1:41" x14ac:dyDescent="0.25">
      <c r="A78" s="11"/>
      <c r="B78" s="15"/>
      <c r="C78" s="28" t="s">
        <v>47</v>
      </c>
      <c r="D78" s="28">
        <v>0.25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49">
        <v>0</v>
      </c>
      <c r="AK78" s="37"/>
      <c r="AM78" s="228">
        <f t="shared" si="8"/>
        <v>0</v>
      </c>
      <c r="AN78" s="7">
        <v>86400</v>
      </c>
      <c r="AO78" s="229">
        <f t="shared" si="9"/>
        <v>0</v>
      </c>
    </row>
    <row r="79" spans="1:41" x14ac:dyDescent="0.25">
      <c r="A79" s="11"/>
      <c r="B79" s="15"/>
      <c r="C79" s="28" t="s">
        <v>48</v>
      </c>
      <c r="D79" s="28">
        <v>0.25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49">
        <v>0</v>
      </c>
      <c r="AK79" s="37"/>
      <c r="AM79" s="228">
        <f t="shared" si="8"/>
        <v>0</v>
      </c>
      <c r="AN79" s="7">
        <v>86400</v>
      </c>
      <c r="AO79" s="229">
        <f t="shared" si="9"/>
        <v>0</v>
      </c>
    </row>
    <row r="80" spans="1:41" x14ac:dyDescent="0.25">
      <c r="A80" s="11"/>
      <c r="B80" s="15"/>
      <c r="C80" s="28" t="s">
        <v>49</v>
      </c>
      <c r="D80" s="28">
        <v>0.1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49">
        <v>0</v>
      </c>
      <c r="AK80" s="37"/>
      <c r="AM80" s="228">
        <f t="shared" si="8"/>
        <v>0</v>
      </c>
      <c r="AN80" s="7">
        <v>86400</v>
      </c>
      <c r="AO80" s="229">
        <f t="shared" si="9"/>
        <v>0</v>
      </c>
    </row>
    <row r="81" spans="1:41" x14ac:dyDescent="0.25">
      <c r="A81" s="11"/>
      <c r="B81" s="15"/>
      <c r="C81" s="28" t="s">
        <v>50</v>
      </c>
      <c r="D81" s="28">
        <v>0.2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49">
        <v>0</v>
      </c>
      <c r="AK81" s="37"/>
      <c r="AM81" s="228">
        <f t="shared" si="8"/>
        <v>0</v>
      </c>
      <c r="AN81" s="7">
        <v>86400</v>
      </c>
      <c r="AO81" s="229">
        <f t="shared" si="9"/>
        <v>0</v>
      </c>
    </row>
    <row r="82" spans="1:41" x14ac:dyDescent="0.25">
      <c r="A82" s="11"/>
      <c r="B82" s="15"/>
      <c r="C82" s="28" t="s">
        <v>51</v>
      </c>
      <c r="D82" s="28">
        <v>0.25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49">
        <v>0</v>
      </c>
      <c r="AK82" s="37"/>
      <c r="AM82" s="228">
        <f t="shared" si="8"/>
        <v>0</v>
      </c>
      <c r="AN82" s="7">
        <v>86400</v>
      </c>
      <c r="AO82" s="229">
        <f t="shared" si="9"/>
        <v>0</v>
      </c>
    </row>
    <row r="83" spans="1:41" x14ac:dyDescent="0.25">
      <c r="A83" s="11"/>
      <c r="B83" s="15"/>
      <c r="C83" s="28" t="s">
        <v>52</v>
      </c>
      <c r="D83" s="28">
        <v>0.15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49">
        <v>0</v>
      </c>
      <c r="AK83" s="37"/>
      <c r="AM83" s="228">
        <f t="shared" si="8"/>
        <v>0</v>
      </c>
      <c r="AN83" s="7">
        <v>86400</v>
      </c>
      <c r="AO83" s="229">
        <f t="shared" si="9"/>
        <v>0</v>
      </c>
    </row>
    <row r="84" spans="1:41" x14ac:dyDescent="0.25">
      <c r="A84" s="11"/>
      <c r="B84" s="15"/>
      <c r="C84" s="28" t="s">
        <v>53</v>
      </c>
      <c r="D84" s="28">
        <v>0.21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49">
        <v>0</v>
      </c>
      <c r="AK84" s="37"/>
      <c r="AM84" s="228">
        <f t="shared" si="8"/>
        <v>0</v>
      </c>
      <c r="AN84" s="7">
        <v>86400</v>
      </c>
      <c r="AO84" s="229">
        <f t="shared" si="9"/>
        <v>0</v>
      </c>
    </row>
    <row r="85" spans="1:41" x14ac:dyDescent="0.25">
      <c r="A85" s="11"/>
      <c r="B85" s="15"/>
      <c r="C85" s="28" t="s">
        <v>54</v>
      </c>
      <c r="D85" s="28">
        <v>0.15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49">
        <v>0</v>
      </c>
      <c r="AK85" s="37"/>
      <c r="AM85" s="228">
        <f t="shared" si="8"/>
        <v>0</v>
      </c>
      <c r="AN85" s="7">
        <v>86400</v>
      </c>
      <c r="AO85" s="229">
        <f t="shared" si="9"/>
        <v>0</v>
      </c>
    </row>
    <row r="86" spans="1:41" x14ac:dyDescent="0.25">
      <c r="A86" s="11"/>
      <c r="B86" s="15"/>
      <c r="C86" s="28" t="s">
        <v>55</v>
      </c>
      <c r="D86" s="28">
        <v>0.22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49">
        <v>0</v>
      </c>
      <c r="AK86" s="37"/>
      <c r="AM86" s="228">
        <f t="shared" si="8"/>
        <v>0</v>
      </c>
      <c r="AN86" s="7">
        <v>86400</v>
      </c>
      <c r="AO86" s="229">
        <f t="shared" si="9"/>
        <v>0</v>
      </c>
    </row>
    <row r="87" spans="1:41" x14ac:dyDescent="0.25">
      <c r="A87" s="11"/>
      <c r="B87" s="15"/>
      <c r="C87" s="28" t="s">
        <v>56</v>
      </c>
      <c r="D87" s="28">
        <v>0.25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49">
        <v>0</v>
      </c>
      <c r="AK87" s="37"/>
      <c r="AM87" s="228">
        <f t="shared" si="8"/>
        <v>0</v>
      </c>
      <c r="AN87" s="7">
        <v>86400</v>
      </c>
      <c r="AO87" s="229">
        <f t="shared" si="9"/>
        <v>0</v>
      </c>
    </row>
    <row r="88" spans="1:41" x14ac:dyDescent="0.25">
      <c r="A88" s="11"/>
      <c r="B88" s="15"/>
      <c r="C88" s="28" t="s">
        <v>57</v>
      </c>
      <c r="D88" s="28">
        <v>0.25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49">
        <v>0</v>
      </c>
      <c r="AK88" s="37"/>
      <c r="AM88" s="228">
        <f t="shared" si="8"/>
        <v>0</v>
      </c>
      <c r="AN88" s="7">
        <v>86400</v>
      </c>
      <c r="AO88" s="229">
        <f t="shared" si="9"/>
        <v>0</v>
      </c>
    </row>
    <row r="89" spans="1:41" x14ac:dyDescent="0.25">
      <c r="A89" s="11"/>
      <c r="B89" s="15"/>
      <c r="C89" s="28" t="s">
        <v>58</v>
      </c>
      <c r="D89" s="28">
        <v>0.2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49">
        <v>0</v>
      </c>
      <c r="AK89" s="37"/>
      <c r="AM89" s="228">
        <f t="shared" si="8"/>
        <v>0</v>
      </c>
      <c r="AN89" s="7">
        <v>86400</v>
      </c>
      <c r="AO89" s="229">
        <f t="shared" si="9"/>
        <v>0</v>
      </c>
    </row>
    <row r="90" spans="1:41" x14ac:dyDescent="0.25">
      <c r="A90" s="11"/>
      <c r="B90" s="15"/>
      <c r="C90" s="338" t="s">
        <v>59</v>
      </c>
      <c r="D90" s="28">
        <v>0.25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49">
        <v>0</v>
      </c>
      <c r="AK90" s="37"/>
      <c r="AM90" s="228">
        <f t="shared" si="8"/>
        <v>0</v>
      </c>
      <c r="AN90" s="7">
        <v>86400</v>
      </c>
      <c r="AO90" s="229">
        <f t="shared" si="9"/>
        <v>0</v>
      </c>
    </row>
    <row r="91" spans="1:41" x14ac:dyDescent="0.25">
      <c r="A91" s="11"/>
      <c r="B91" s="12"/>
      <c r="C91" s="28" t="s">
        <v>60</v>
      </c>
      <c r="D91" s="204" t="s">
        <v>346</v>
      </c>
      <c r="F91" s="37">
        <v>0.01</v>
      </c>
      <c r="G91" s="37">
        <v>0.01</v>
      </c>
      <c r="H91" s="37">
        <v>0.01</v>
      </c>
      <c r="I91" s="37">
        <v>0.01</v>
      </c>
      <c r="J91" s="37">
        <v>0.01</v>
      </c>
      <c r="K91" s="37">
        <v>0.01</v>
      </c>
      <c r="L91" s="37">
        <v>0.01</v>
      </c>
      <c r="M91" s="37">
        <v>0.01</v>
      </c>
      <c r="N91" s="37">
        <v>0.01</v>
      </c>
      <c r="O91" s="37">
        <v>0.01</v>
      </c>
      <c r="P91" s="37">
        <v>0.01</v>
      </c>
      <c r="Q91" s="37">
        <v>0.01</v>
      </c>
      <c r="R91" s="37">
        <v>0.01</v>
      </c>
      <c r="S91" s="37">
        <v>0.01</v>
      </c>
      <c r="T91" s="37">
        <v>0.01</v>
      </c>
      <c r="U91" s="37">
        <v>0.01</v>
      </c>
      <c r="V91" s="37">
        <v>0.01</v>
      </c>
      <c r="W91" s="37">
        <v>0.01</v>
      </c>
      <c r="X91" s="37">
        <v>0.01</v>
      </c>
      <c r="Y91" s="37">
        <v>0.01</v>
      </c>
      <c r="Z91" s="37">
        <v>0.01</v>
      </c>
      <c r="AA91" s="37">
        <v>0.01</v>
      </c>
      <c r="AB91" s="37">
        <v>0.01</v>
      </c>
      <c r="AC91" s="37">
        <v>0.01</v>
      </c>
      <c r="AD91" s="37">
        <v>0.01</v>
      </c>
      <c r="AE91" s="37">
        <v>0.01</v>
      </c>
      <c r="AF91" s="37">
        <v>0.01</v>
      </c>
      <c r="AG91" s="37">
        <v>0.01</v>
      </c>
      <c r="AH91" s="37">
        <v>0.01</v>
      </c>
      <c r="AI91" s="37">
        <v>0.01</v>
      </c>
      <c r="AJ91" s="49">
        <v>0.01</v>
      </c>
      <c r="AK91" s="37"/>
      <c r="AM91" s="228">
        <f t="shared" si="8"/>
        <v>0.31000000000000011</v>
      </c>
      <c r="AN91" s="7">
        <v>86400</v>
      </c>
      <c r="AO91" s="229">
        <f t="shared" si="9"/>
        <v>26784.000000000011</v>
      </c>
    </row>
    <row r="92" spans="1:41" x14ac:dyDescent="0.25">
      <c r="A92" s="11"/>
      <c r="B92" s="12"/>
      <c r="C92" s="28" t="s">
        <v>61</v>
      </c>
      <c r="D92" s="204" t="s">
        <v>346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49">
        <v>0</v>
      </c>
      <c r="AK92" s="37"/>
      <c r="AM92" s="228">
        <f t="shared" si="8"/>
        <v>0</v>
      </c>
      <c r="AN92" s="7">
        <v>86400</v>
      </c>
      <c r="AO92" s="229">
        <f t="shared" si="9"/>
        <v>0</v>
      </c>
    </row>
    <row r="93" spans="1:41" x14ac:dyDescent="0.25">
      <c r="A93" s="11"/>
      <c r="B93" s="15"/>
      <c r="C93" s="28" t="s">
        <v>62</v>
      </c>
      <c r="D93" s="204" t="s">
        <v>346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49">
        <v>0</v>
      </c>
      <c r="AK93" s="37"/>
      <c r="AM93" s="228">
        <f t="shared" si="8"/>
        <v>0</v>
      </c>
      <c r="AN93" s="7">
        <v>86400</v>
      </c>
      <c r="AO93" s="229">
        <f t="shared" si="9"/>
        <v>0</v>
      </c>
    </row>
    <row r="94" spans="1:41" x14ac:dyDescent="0.25">
      <c r="A94" s="11"/>
      <c r="B94" s="15"/>
      <c r="C94" s="7"/>
      <c r="D94" s="13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49"/>
      <c r="AK94" s="37"/>
      <c r="AM94" s="228"/>
      <c r="AN94" s="7"/>
      <c r="AO94" s="229"/>
    </row>
    <row r="95" spans="1:41" x14ac:dyDescent="0.25">
      <c r="A95" s="11"/>
      <c r="B95" s="15"/>
      <c r="C95" s="188" t="s">
        <v>63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214"/>
      <c r="AK95" s="188"/>
      <c r="AM95" s="228">
        <f t="shared" si="8"/>
        <v>0</v>
      </c>
      <c r="AN95" s="7">
        <v>86400</v>
      </c>
      <c r="AO95" s="229">
        <f t="shared" si="9"/>
        <v>0</v>
      </c>
    </row>
    <row r="96" spans="1:41" x14ac:dyDescent="0.25">
      <c r="A96" s="11"/>
      <c r="B96" s="15"/>
      <c r="C96" s="188" t="s">
        <v>64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214"/>
      <c r="AK96" s="188"/>
      <c r="AM96" s="228">
        <f t="shared" si="8"/>
        <v>0</v>
      </c>
      <c r="AN96" s="7">
        <v>86400</v>
      </c>
      <c r="AO96" s="229">
        <f t="shared" si="9"/>
        <v>0</v>
      </c>
    </row>
    <row r="97" spans="1:41" x14ac:dyDescent="0.25">
      <c r="A97" s="11"/>
      <c r="B97" s="15"/>
      <c r="C97" s="337" t="s">
        <v>65</v>
      </c>
      <c r="D97" s="30"/>
      <c r="F97" s="37">
        <v>0.13</v>
      </c>
      <c r="G97" s="37">
        <v>0.13</v>
      </c>
      <c r="H97" s="37">
        <v>0.13</v>
      </c>
      <c r="I97" s="37">
        <v>0.13</v>
      </c>
      <c r="J97" s="37">
        <v>0.13</v>
      </c>
      <c r="K97" s="37">
        <v>0.13</v>
      </c>
      <c r="L97" s="37">
        <v>0.13</v>
      </c>
      <c r="M97" s="37">
        <v>0.13</v>
      </c>
      <c r="N97" s="37">
        <v>0.13</v>
      </c>
      <c r="O97" s="37">
        <v>0.13</v>
      </c>
      <c r="P97" s="37">
        <v>0.13</v>
      </c>
      <c r="Q97" s="37">
        <v>0.13</v>
      </c>
      <c r="R97" s="37">
        <v>0.13</v>
      </c>
      <c r="S97" s="37">
        <v>0.13</v>
      </c>
      <c r="T97" s="37">
        <v>0.13</v>
      </c>
      <c r="U97" s="37">
        <v>0.13</v>
      </c>
      <c r="V97" s="37">
        <v>0.13</v>
      </c>
      <c r="W97" s="37">
        <v>0.13</v>
      </c>
      <c r="X97" s="37">
        <v>0.13</v>
      </c>
      <c r="Y97" s="37">
        <v>0.13</v>
      </c>
      <c r="Z97" s="37">
        <v>0.13</v>
      </c>
      <c r="AA97" s="37">
        <v>0.13</v>
      </c>
      <c r="AB97" s="37">
        <v>0.13</v>
      </c>
      <c r="AC97" s="37">
        <v>0.13</v>
      </c>
      <c r="AD97" s="37">
        <v>0.13</v>
      </c>
      <c r="AE97" s="37">
        <v>0.13</v>
      </c>
      <c r="AF97" s="37">
        <v>0.13</v>
      </c>
      <c r="AG97" s="37">
        <v>0.13</v>
      </c>
      <c r="AH97" s="37">
        <v>0.13</v>
      </c>
      <c r="AI97" s="37">
        <v>0.13</v>
      </c>
      <c r="AJ97" s="49">
        <v>0.13</v>
      </c>
      <c r="AK97" s="37"/>
      <c r="AM97" s="228">
        <f t="shared" si="8"/>
        <v>4.0299999999999976</v>
      </c>
      <c r="AN97" s="7">
        <v>86400</v>
      </c>
      <c r="AO97" s="229">
        <f t="shared" si="9"/>
        <v>348191.99999999977</v>
      </c>
    </row>
    <row r="98" spans="1:41" x14ac:dyDescent="0.25">
      <c r="A98" s="11"/>
      <c r="B98" s="15"/>
      <c r="C98" s="337" t="s">
        <v>66</v>
      </c>
      <c r="D98" s="30"/>
      <c r="F98" s="37">
        <v>0.1</v>
      </c>
      <c r="G98" s="37">
        <v>0.1</v>
      </c>
      <c r="H98" s="37">
        <v>0.1</v>
      </c>
      <c r="I98" s="37">
        <v>0.1</v>
      </c>
      <c r="J98" s="37">
        <v>0.1</v>
      </c>
      <c r="K98" s="37">
        <v>0.1</v>
      </c>
      <c r="L98" s="37">
        <v>0.1</v>
      </c>
      <c r="M98" s="37">
        <v>0.1</v>
      </c>
      <c r="N98" s="37">
        <v>0.1</v>
      </c>
      <c r="O98" s="37">
        <v>0.1</v>
      </c>
      <c r="P98" s="37">
        <v>0.1</v>
      </c>
      <c r="Q98" s="37">
        <v>0.1</v>
      </c>
      <c r="R98" s="37">
        <v>0.1</v>
      </c>
      <c r="S98" s="37">
        <v>0.1</v>
      </c>
      <c r="T98" s="37">
        <v>0.1</v>
      </c>
      <c r="U98" s="37">
        <v>0.1</v>
      </c>
      <c r="V98" s="37">
        <v>0.1</v>
      </c>
      <c r="W98" s="37">
        <v>0.1</v>
      </c>
      <c r="X98" s="37">
        <v>0.1</v>
      </c>
      <c r="Y98" s="37">
        <v>0.1</v>
      </c>
      <c r="Z98" s="37">
        <v>0.1</v>
      </c>
      <c r="AA98" s="37">
        <v>0.1</v>
      </c>
      <c r="AB98" s="37">
        <v>0.1</v>
      </c>
      <c r="AC98" s="37">
        <v>0.1</v>
      </c>
      <c r="AD98" s="37">
        <v>0.1</v>
      </c>
      <c r="AE98" s="37">
        <v>0.1</v>
      </c>
      <c r="AF98" s="37">
        <v>0.1</v>
      </c>
      <c r="AG98" s="37">
        <v>0.1</v>
      </c>
      <c r="AH98" s="37">
        <v>0.1</v>
      </c>
      <c r="AI98" s="37">
        <v>0.1</v>
      </c>
      <c r="AJ98" s="49">
        <v>0.1</v>
      </c>
      <c r="AK98" s="37"/>
      <c r="AM98" s="228">
        <f t="shared" si="8"/>
        <v>3.1000000000000014</v>
      </c>
      <c r="AN98" s="7">
        <v>86400</v>
      </c>
      <c r="AO98" s="229">
        <f t="shared" si="9"/>
        <v>267840.00000000012</v>
      </c>
    </row>
    <row r="99" spans="1:41" x14ac:dyDescent="0.25">
      <c r="A99" s="11"/>
      <c r="B99" s="15"/>
      <c r="C99" s="337" t="s">
        <v>67</v>
      </c>
      <c r="D99" s="30"/>
      <c r="F99" s="37">
        <v>0.12</v>
      </c>
      <c r="G99" s="37">
        <v>0.12</v>
      </c>
      <c r="H99" s="37">
        <v>0.12</v>
      </c>
      <c r="I99" s="37">
        <v>0.12</v>
      </c>
      <c r="J99" s="37">
        <v>0.12</v>
      </c>
      <c r="K99" s="37">
        <v>0.12</v>
      </c>
      <c r="L99" s="37">
        <v>0.12</v>
      </c>
      <c r="M99" s="37">
        <v>0.12</v>
      </c>
      <c r="N99" s="37">
        <v>0.12</v>
      </c>
      <c r="O99" s="37">
        <v>0.12</v>
      </c>
      <c r="P99" s="37">
        <v>0.12</v>
      </c>
      <c r="Q99" s="37">
        <v>0.12</v>
      </c>
      <c r="R99" s="37">
        <v>0.12</v>
      </c>
      <c r="S99" s="37">
        <v>0.12</v>
      </c>
      <c r="T99" s="37">
        <v>0.12</v>
      </c>
      <c r="U99" s="37">
        <v>0.12</v>
      </c>
      <c r="V99" s="37">
        <v>0.12</v>
      </c>
      <c r="W99" s="37">
        <v>0.12</v>
      </c>
      <c r="X99" s="37">
        <v>0.12</v>
      </c>
      <c r="Y99" s="37">
        <v>0.12</v>
      </c>
      <c r="Z99" s="37">
        <v>0.12</v>
      </c>
      <c r="AA99" s="37">
        <v>0.12</v>
      </c>
      <c r="AB99" s="37">
        <v>0.12</v>
      </c>
      <c r="AC99" s="37">
        <v>0.12</v>
      </c>
      <c r="AD99" s="37">
        <v>0.12</v>
      </c>
      <c r="AE99" s="37">
        <v>0.12</v>
      </c>
      <c r="AF99" s="37">
        <v>0.12</v>
      </c>
      <c r="AG99" s="37">
        <v>0.12</v>
      </c>
      <c r="AH99" s="37">
        <v>0.12</v>
      </c>
      <c r="AI99" s="37">
        <v>0.12</v>
      </c>
      <c r="AJ99" s="49">
        <v>0.12</v>
      </c>
      <c r="AK99" s="37"/>
      <c r="AM99" s="228">
        <f t="shared" si="8"/>
        <v>3.7200000000000024</v>
      </c>
      <c r="AN99" s="7">
        <v>86400</v>
      </c>
      <c r="AO99" s="229">
        <f t="shared" si="9"/>
        <v>321408.00000000023</v>
      </c>
    </row>
    <row r="100" spans="1:41" x14ac:dyDescent="0.25">
      <c r="A100" s="11"/>
      <c r="B100" s="15"/>
      <c r="C100" s="337" t="s">
        <v>68</v>
      </c>
      <c r="D100" s="30"/>
      <c r="F100" s="37">
        <v>0.15</v>
      </c>
      <c r="G100" s="37">
        <v>0.15</v>
      </c>
      <c r="H100" s="37">
        <v>0.15</v>
      </c>
      <c r="I100" s="37">
        <v>0.15</v>
      </c>
      <c r="J100" s="37">
        <v>0.15</v>
      </c>
      <c r="K100" s="37">
        <v>0.15</v>
      </c>
      <c r="L100" s="37">
        <v>0.15</v>
      </c>
      <c r="M100" s="37">
        <v>0.15</v>
      </c>
      <c r="N100" s="37">
        <v>0.15</v>
      </c>
      <c r="O100" s="37">
        <v>0.15</v>
      </c>
      <c r="P100" s="37">
        <v>0.15</v>
      </c>
      <c r="Q100" s="37">
        <v>0.15</v>
      </c>
      <c r="R100" s="37">
        <v>0.15</v>
      </c>
      <c r="S100" s="37">
        <v>0.15</v>
      </c>
      <c r="T100" s="37">
        <v>0.15</v>
      </c>
      <c r="U100" s="37">
        <v>0.15</v>
      </c>
      <c r="V100" s="37">
        <v>0.15</v>
      </c>
      <c r="W100" s="37">
        <v>0.15</v>
      </c>
      <c r="X100" s="37">
        <v>0.15</v>
      </c>
      <c r="Y100" s="37">
        <v>0.15</v>
      </c>
      <c r="Z100" s="37">
        <v>0.15</v>
      </c>
      <c r="AA100" s="37">
        <v>0.15</v>
      </c>
      <c r="AB100" s="37">
        <v>0.15</v>
      </c>
      <c r="AC100" s="37">
        <v>0.15</v>
      </c>
      <c r="AD100" s="37">
        <v>0.15</v>
      </c>
      <c r="AE100" s="37">
        <v>0.15</v>
      </c>
      <c r="AF100" s="37">
        <v>0.15</v>
      </c>
      <c r="AG100" s="37">
        <v>0.15</v>
      </c>
      <c r="AH100" s="37">
        <v>0.15</v>
      </c>
      <c r="AI100" s="37">
        <v>0.15</v>
      </c>
      <c r="AJ100" s="49">
        <v>0.15</v>
      </c>
      <c r="AK100" s="37"/>
      <c r="AM100" s="228">
        <f t="shared" si="8"/>
        <v>4.6500000000000004</v>
      </c>
      <c r="AN100" s="7">
        <v>86400</v>
      </c>
      <c r="AO100" s="229">
        <f t="shared" si="9"/>
        <v>401760.00000000006</v>
      </c>
    </row>
    <row r="101" spans="1:41" x14ac:dyDescent="0.25">
      <c r="A101" s="11"/>
      <c r="B101" s="15"/>
      <c r="C101" s="337" t="s">
        <v>69</v>
      </c>
      <c r="D101" s="30"/>
      <c r="F101" s="37">
        <v>0.16</v>
      </c>
      <c r="G101" s="37">
        <v>0.16</v>
      </c>
      <c r="H101" s="37">
        <v>0.16</v>
      </c>
      <c r="I101" s="37">
        <v>0.16</v>
      </c>
      <c r="J101" s="37">
        <v>0.16</v>
      </c>
      <c r="K101" s="37">
        <v>0.16</v>
      </c>
      <c r="L101" s="37">
        <v>0.16</v>
      </c>
      <c r="M101" s="37">
        <v>0.16</v>
      </c>
      <c r="N101" s="37">
        <v>0.16</v>
      </c>
      <c r="O101" s="37">
        <v>0.16</v>
      </c>
      <c r="P101" s="37">
        <v>0.16</v>
      </c>
      <c r="Q101" s="37">
        <v>0.16</v>
      </c>
      <c r="R101" s="37">
        <v>0.16</v>
      </c>
      <c r="S101" s="37">
        <v>0.16</v>
      </c>
      <c r="T101" s="37">
        <v>0.16</v>
      </c>
      <c r="U101" s="37">
        <v>0.16</v>
      </c>
      <c r="V101" s="37">
        <v>0.16</v>
      </c>
      <c r="W101" s="37">
        <v>0.16</v>
      </c>
      <c r="X101" s="37">
        <v>0.16</v>
      </c>
      <c r="Y101" s="37">
        <v>0.16</v>
      </c>
      <c r="Z101" s="37">
        <v>0.16</v>
      </c>
      <c r="AA101" s="37">
        <v>0.16</v>
      </c>
      <c r="AB101" s="37">
        <v>0.16</v>
      </c>
      <c r="AC101" s="37">
        <v>0.16</v>
      </c>
      <c r="AD101" s="37">
        <v>0.16</v>
      </c>
      <c r="AE101" s="37">
        <v>0.16</v>
      </c>
      <c r="AF101" s="37">
        <v>0.16</v>
      </c>
      <c r="AG101" s="37">
        <v>0.16</v>
      </c>
      <c r="AH101" s="37">
        <v>0.16</v>
      </c>
      <c r="AI101" s="37">
        <v>0.16</v>
      </c>
      <c r="AJ101" s="49">
        <v>0.16</v>
      </c>
      <c r="AK101" s="37"/>
      <c r="AM101" s="228">
        <f t="shared" si="8"/>
        <v>4.9600000000000017</v>
      </c>
      <c r="AN101" s="7">
        <v>86400</v>
      </c>
      <c r="AO101" s="229">
        <f t="shared" si="9"/>
        <v>428544.00000000017</v>
      </c>
    </row>
    <row r="102" spans="1:41" x14ac:dyDescent="0.25">
      <c r="A102" s="11"/>
      <c r="B102" s="15"/>
      <c r="C102" s="337" t="s">
        <v>70</v>
      </c>
      <c r="D102" s="30"/>
      <c r="F102" s="37">
        <v>0.25</v>
      </c>
      <c r="G102" s="37">
        <v>0.25</v>
      </c>
      <c r="H102" s="37">
        <v>0.25</v>
      </c>
      <c r="I102" s="37">
        <v>0.25</v>
      </c>
      <c r="J102" s="37">
        <v>0.25</v>
      </c>
      <c r="K102" s="37">
        <v>0.25</v>
      </c>
      <c r="L102" s="37">
        <v>0.25</v>
      </c>
      <c r="M102" s="37">
        <v>0.25</v>
      </c>
      <c r="N102" s="37">
        <v>0.25</v>
      </c>
      <c r="O102" s="37">
        <v>0.25</v>
      </c>
      <c r="P102" s="37">
        <v>0.25</v>
      </c>
      <c r="Q102" s="37">
        <v>0.25</v>
      </c>
      <c r="R102" s="37">
        <v>0.25</v>
      </c>
      <c r="S102" s="37">
        <v>0.25</v>
      </c>
      <c r="T102" s="37">
        <v>0.25</v>
      </c>
      <c r="U102" s="37">
        <v>0.25</v>
      </c>
      <c r="V102" s="37">
        <v>0.25</v>
      </c>
      <c r="W102" s="37">
        <v>0.25</v>
      </c>
      <c r="X102" s="37">
        <v>0.25</v>
      </c>
      <c r="Y102" s="37">
        <v>0.25</v>
      </c>
      <c r="Z102" s="37">
        <v>0.25</v>
      </c>
      <c r="AA102" s="37">
        <v>0.25</v>
      </c>
      <c r="AB102" s="37">
        <v>0.25</v>
      </c>
      <c r="AC102" s="37">
        <v>0.25</v>
      </c>
      <c r="AD102" s="37">
        <v>0.25</v>
      </c>
      <c r="AE102" s="37">
        <v>0.25</v>
      </c>
      <c r="AF102" s="37">
        <v>0.25</v>
      </c>
      <c r="AG102" s="37">
        <v>0.25</v>
      </c>
      <c r="AH102" s="37">
        <v>0.25</v>
      </c>
      <c r="AI102" s="37">
        <v>0.25</v>
      </c>
      <c r="AJ102" s="49">
        <v>0.25</v>
      </c>
      <c r="AK102" s="37"/>
      <c r="AM102" s="228">
        <f t="shared" si="8"/>
        <v>7.75</v>
      </c>
      <c r="AN102" s="7">
        <v>86400</v>
      </c>
      <c r="AO102" s="229">
        <f t="shared" si="9"/>
        <v>669600</v>
      </c>
    </row>
    <row r="103" spans="1:41" x14ac:dyDescent="0.25">
      <c r="A103" s="11"/>
      <c r="B103" s="15"/>
      <c r="C103" s="31" t="s">
        <v>71</v>
      </c>
      <c r="D103" s="32"/>
      <c r="F103" s="37">
        <v>1.4999999999999999E-2</v>
      </c>
      <c r="G103" s="37">
        <v>1.4999999999999999E-2</v>
      </c>
      <c r="H103" s="37">
        <v>1.4999999999999999E-2</v>
      </c>
      <c r="I103" s="37">
        <v>1.4999999999999999E-2</v>
      </c>
      <c r="J103" s="37">
        <v>1.4999999999999999E-2</v>
      </c>
      <c r="K103" s="37">
        <v>1.4999999999999999E-2</v>
      </c>
      <c r="L103" s="37">
        <v>1.4999999999999999E-2</v>
      </c>
      <c r="M103" s="37">
        <v>1.4999999999999999E-2</v>
      </c>
      <c r="N103" s="37">
        <v>1.4999999999999999E-2</v>
      </c>
      <c r="O103" s="37">
        <v>1.4999999999999999E-2</v>
      </c>
      <c r="P103" s="37">
        <v>1.4999999999999999E-2</v>
      </c>
      <c r="Q103" s="37">
        <v>1.4999999999999999E-2</v>
      </c>
      <c r="R103" s="37">
        <v>1.4999999999999999E-2</v>
      </c>
      <c r="S103" s="37">
        <v>1.4999999999999999E-2</v>
      </c>
      <c r="T103" s="37">
        <v>1.4999999999999999E-2</v>
      </c>
      <c r="U103" s="37">
        <v>1.4999999999999999E-2</v>
      </c>
      <c r="V103" s="37">
        <v>1.4999999999999999E-2</v>
      </c>
      <c r="W103" s="37">
        <v>1.4999999999999999E-2</v>
      </c>
      <c r="X103" s="37">
        <v>1.4999999999999999E-2</v>
      </c>
      <c r="Y103" s="37">
        <v>1.4999999999999999E-2</v>
      </c>
      <c r="Z103" s="37">
        <v>1.4999999999999999E-2</v>
      </c>
      <c r="AA103" s="37">
        <v>1.4999999999999999E-2</v>
      </c>
      <c r="AB103" s="37">
        <v>1.4999999999999999E-2</v>
      </c>
      <c r="AC103" s="37">
        <v>1.4999999999999999E-2</v>
      </c>
      <c r="AD103" s="37">
        <v>1.4999999999999999E-2</v>
      </c>
      <c r="AE103" s="37">
        <v>1.4999999999999999E-2</v>
      </c>
      <c r="AF103" s="37">
        <v>1.4999999999999999E-2</v>
      </c>
      <c r="AG103" s="37">
        <v>1.4999999999999999E-2</v>
      </c>
      <c r="AH103" s="37">
        <v>1.4999999999999999E-2</v>
      </c>
      <c r="AI103" s="37">
        <v>1.4999999999999999E-2</v>
      </c>
      <c r="AJ103" s="49">
        <v>1.4999999999999999E-2</v>
      </c>
      <c r="AK103" s="37"/>
      <c r="AM103" s="228">
        <f t="shared" si="8"/>
        <v>0.4650000000000003</v>
      </c>
      <c r="AN103" s="7">
        <v>86400</v>
      </c>
      <c r="AO103" s="229">
        <f t="shared" si="9"/>
        <v>40176.000000000029</v>
      </c>
    </row>
    <row r="104" spans="1:41" x14ac:dyDescent="0.25">
      <c r="A104" s="11"/>
      <c r="B104" s="15"/>
      <c r="C104" s="31" t="s">
        <v>72</v>
      </c>
      <c r="D104" s="32"/>
      <c r="F104" s="37">
        <v>0.02</v>
      </c>
      <c r="G104" s="37">
        <v>0.02</v>
      </c>
      <c r="H104" s="37">
        <v>0.02</v>
      </c>
      <c r="I104" s="37">
        <v>0.02</v>
      </c>
      <c r="J104" s="37">
        <v>0.02</v>
      </c>
      <c r="K104" s="37">
        <v>0.02</v>
      </c>
      <c r="L104" s="37">
        <v>0.02</v>
      </c>
      <c r="M104" s="37">
        <v>0.02</v>
      </c>
      <c r="N104" s="37">
        <v>0.02</v>
      </c>
      <c r="O104" s="37">
        <v>0.02</v>
      </c>
      <c r="P104" s="37">
        <v>0.02</v>
      </c>
      <c r="Q104" s="37">
        <v>0.02</v>
      </c>
      <c r="R104" s="37">
        <v>0.02</v>
      </c>
      <c r="S104" s="37">
        <v>0.02</v>
      </c>
      <c r="T104" s="37">
        <v>0.02</v>
      </c>
      <c r="U104" s="37">
        <v>0.02</v>
      </c>
      <c r="V104" s="37">
        <v>0.02</v>
      </c>
      <c r="W104" s="37">
        <v>0.02</v>
      </c>
      <c r="X104" s="37">
        <v>0.02</v>
      </c>
      <c r="Y104" s="37">
        <v>0.02</v>
      </c>
      <c r="Z104" s="37">
        <v>0.02</v>
      </c>
      <c r="AA104" s="37">
        <v>0.02</v>
      </c>
      <c r="AB104" s="37">
        <v>0.02</v>
      </c>
      <c r="AC104" s="37">
        <v>0.02</v>
      </c>
      <c r="AD104" s="37">
        <v>0.02</v>
      </c>
      <c r="AE104" s="37">
        <v>0.02</v>
      </c>
      <c r="AF104" s="37">
        <v>0.02</v>
      </c>
      <c r="AG104" s="37">
        <v>0.02</v>
      </c>
      <c r="AH104" s="37">
        <v>0.02</v>
      </c>
      <c r="AI104" s="37">
        <v>0.02</v>
      </c>
      <c r="AJ104" s="49">
        <v>0.02</v>
      </c>
      <c r="AK104" s="37"/>
      <c r="AM104" s="228">
        <f t="shared" si="8"/>
        <v>0.62000000000000022</v>
      </c>
      <c r="AN104" s="7">
        <v>86400</v>
      </c>
      <c r="AO104" s="229">
        <f t="shared" si="9"/>
        <v>53568.000000000022</v>
      </c>
    </row>
    <row r="105" spans="1:41" x14ac:dyDescent="0.25">
      <c r="A105" s="11"/>
      <c r="B105" s="15"/>
      <c r="C105" s="31" t="s">
        <v>73</v>
      </c>
      <c r="D105" s="32"/>
      <c r="F105" s="37">
        <v>2.5000000000000001E-2</v>
      </c>
      <c r="G105" s="37">
        <v>2.5000000000000001E-2</v>
      </c>
      <c r="H105" s="37">
        <v>2.5000000000000001E-2</v>
      </c>
      <c r="I105" s="37">
        <v>2.5000000000000001E-2</v>
      </c>
      <c r="J105" s="37">
        <v>2.5000000000000001E-2</v>
      </c>
      <c r="K105" s="37">
        <v>2.5000000000000001E-2</v>
      </c>
      <c r="L105" s="37">
        <v>2.5000000000000001E-2</v>
      </c>
      <c r="M105" s="37">
        <v>2.5000000000000001E-2</v>
      </c>
      <c r="N105" s="37">
        <v>2.5000000000000001E-2</v>
      </c>
      <c r="O105" s="37">
        <v>2.5000000000000001E-2</v>
      </c>
      <c r="P105" s="37">
        <v>2.5000000000000001E-2</v>
      </c>
      <c r="Q105" s="37">
        <v>2.5000000000000001E-2</v>
      </c>
      <c r="R105" s="37">
        <v>2.5000000000000001E-2</v>
      </c>
      <c r="S105" s="37">
        <v>2.5000000000000001E-2</v>
      </c>
      <c r="T105" s="37">
        <v>2.5000000000000001E-2</v>
      </c>
      <c r="U105" s="37">
        <v>2.5000000000000001E-2</v>
      </c>
      <c r="V105" s="37">
        <v>2.5000000000000001E-2</v>
      </c>
      <c r="W105" s="37">
        <v>2.5000000000000001E-2</v>
      </c>
      <c r="X105" s="37">
        <v>2.5000000000000001E-2</v>
      </c>
      <c r="Y105" s="37">
        <v>2.5000000000000001E-2</v>
      </c>
      <c r="Z105" s="37">
        <v>2.5000000000000001E-2</v>
      </c>
      <c r="AA105" s="37">
        <v>2.5000000000000001E-2</v>
      </c>
      <c r="AB105" s="37">
        <v>2.5000000000000001E-2</v>
      </c>
      <c r="AC105" s="37">
        <v>2.5000000000000001E-2</v>
      </c>
      <c r="AD105" s="37">
        <v>2.5000000000000001E-2</v>
      </c>
      <c r="AE105" s="37">
        <v>2.5000000000000001E-2</v>
      </c>
      <c r="AF105" s="37">
        <v>2.5000000000000001E-2</v>
      </c>
      <c r="AG105" s="37">
        <v>2.5000000000000001E-2</v>
      </c>
      <c r="AH105" s="37">
        <v>2.5000000000000001E-2</v>
      </c>
      <c r="AI105" s="37">
        <v>2.5000000000000001E-2</v>
      </c>
      <c r="AJ105" s="49">
        <v>2.5000000000000001E-2</v>
      </c>
      <c r="AK105" s="37"/>
      <c r="AM105" s="228">
        <f t="shared" si="8"/>
        <v>0.77500000000000036</v>
      </c>
      <c r="AN105" s="7">
        <v>86400</v>
      </c>
      <c r="AO105" s="229">
        <f t="shared" si="9"/>
        <v>66960.000000000029</v>
      </c>
    </row>
    <row r="106" spans="1:41" x14ac:dyDescent="0.25">
      <c r="A106" s="11"/>
      <c r="B106" s="15"/>
      <c r="C106" s="31" t="s">
        <v>74</v>
      </c>
      <c r="D106" s="32"/>
      <c r="F106" s="37">
        <v>0.1</v>
      </c>
      <c r="G106" s="37">
        <v>0.1</v>
      </c>
      <c r="H106" s="37">
        <v>0.1</v>
      </c>
      <c r="I106" s="37">
        <v>0.1</v>
      </c>
      <c r="J106" s="37">
        <v>0.1</v>
      </c>
      <c r="K106" s="37">
        <v>0.1</v>
      </c>
      <c r="L106" s="37">
        <v>0.1</v>
      </c>
      <c r="M106" s="37">
        <v>0.1</v>
      </c>
      <c r="N106" s="37">
        <v>0.1</v>
      </c>
      <c r="O106" s="37">
        <v>0.1</v>
      </c>
      <c r="P106" s="37">
        <v>0.1</v>
      </c>
      <c r="Q106" s="37">
        <v>0.1</v>
      </c>
      <c r="R106" s="37">
        <v>0.1</v>
      </c>
      <c r="S106" s="37">
        <v>0.1</v>
      </c>
      <c r="T106" s="37">
        <v>0.1</v>
      </c>
      <c r="U106" s="37">
        <v>0.1</v>
      </c>
      <c r="V106" s="37">
        <v>0.1</v>
      </c>
      <c r="W106" s="37">
        <v>0.1</v>
      </c>
      <c r="X106" s="37">
        <v>0.1</v>
      </c>
      <c r="Y106" s="37">
        <v>0.1</v>
      </c>
      <c r="Z106" s="37">
        <v>0.1</v>
      </c>
      <c r="AA106" s="37">
        <v>0.1</v>
      </c>
      <c r="AB106" s="37">
        <v>0.1</v>
      </c>
      <c r="AC106" s="37">
        <v>0.1</v>
      </c>
      <c r="AD106" s="37">
        <v>0.1</v>
      </c>
      <c r="AE106" s="37">
        <v>0.1</v>
      </c>
      <c r="AF106" s="37">
        <v>0.1</v>
      </c>
      <c r="AG106" s="37">
        <v>0.1</v>
      </c>
      <c r="AH106" s="37">
        <v>0.1</v>
      </c>
      <c r="AI106" s="37">
        <v>0.1</v>
      </c>
      <c r="AJ106" s="49">
        <v>0.1</v>
      </c>
      <c r="AK106" s="37"/>
      <c r="AM106" s="228">
        <f t="shared" si="8"/>
        <v>3.1000000000000014</v>
      </c>
      <c r="AN106" s="7">
        <v>86400</v>
      </c>
      <c r="AO106" s="229">
        <f t="shared" si="9"/>
        <v>267840.00000000012</v>
      </c>
    </row>
    <row r="107" spans="1:41" x14ac:dyDescent="0.25">
      <c r="A107" s="11"/>
      <c r="B107" s="15"/>
      <c r="C107" s="31" t="s">
        <v>75</v>
      </c>
      <c r="D107" s="32"/>
      <c r="F107" s="37">
        <v>2.5000000000000001E-2</v>
      </c>
      <c r="G107" s="37">
        <v>2.5000000000000001E-2</v>
      </c>
      <c r="H107" s="37">
        <v>2.5000000000000001E-2</v>
      </c>
      <c r="I107" s="37">
        <v>2.5000000000000001E-2</v>
      </c>
      <c r="J107" s="37">
        <v>2.5000000000000001E-2</v>
      </c>
      <c r="K107" s="37">
        <v>2.5000000000000001E-2</v>
      </c>
      <c r="L107" s="37">
        <v>2.5000000000000001E-2</v>
      </c>
      <c r="M107" s="37">
        <v>2.5000000000000001E-2</v>
      </c>
      <c r="N107" s="37">
        <v>2.5000000000000001E-2</v>
      </c>
      <c r="O107" s="37">
        <v>2.5000000000000001E-2</v>
      </c>
      <c r="P107" s="37">
        <v>2.5000000000000001E-2</v>
      </c>
      <c r="Q107" s="37">
        <v>2.5000000000000001E-2</v>
      </c>
      <c r="R107" s="37">
        <v>2.5000000000000001E-2</v>
      </c>
      <c r="S107" s="37">
        <v>2.5000000000000001E-2</v>
      </c>
      <c r="T107" s="37">
        <v>2.5000000000000001E-2</v>
      </c>
      <c r="U107" s="37">
        <v>2.5000000000000001E-2</v>
      </c>
      <c r="V107" s="37">
        <v>2.5000000000000001E-2</v>
      </c>
      <c r="W107" s="37">
        <v>2.5000000000000001E-2</v>
      </c>
      <c r="X107" s="37">
        <v>2.5000000000000001E-2</v>
      </c>
      <c r="Y107" s="37">
        <v>2.5000000000000001E-2</v>
      </c>
      <c r="Z107" s="37">
        <v>2.5000000000000001E-2</v>
      </c>
      <c r="AA107" s="37">
        <v>2.5000000000000001E-2</v>
      </c>
      <c r="AB107" s="37">
        <v>2.5000000000000001E-2</v>
      </c>
      <c r="AC107" s="37">
        <v>2.5000000000000001E-2</v>
      </c>
      <c r="AD107" s="37">
        <v>2.5000000000000001E-2</v>
      </c>
      <c r="AE107" s="37">
        <v>2.5000000000000001E-2</v>
      </c>
      <c r="AF107" s="37">
        <v>2.5000000000000001E-2</v>
      </c>
      <c r="AG107" s="37">
        <v>2.5000000000000001E-2</v>
      </c>
      <c r="AH107" s="37">
        <v>2.5000000000000001E-2</v>
      </c>
      <c r="AI107" s="37">
        <v>2.5000000000000001E-2</v>
      </c>
      <c r="AJ107" s="49">
        <v>2.5000000000000001E-2</v>
      </c>
      <c r="AK107" s="37"/>
      <c r="AM107" s="228">
        <f t="shared" si="8"/>
        <v>0.77500000000000036</v>
      </c>
      <c r="AN107" s="7">
        <v>86400</v>
      </c>
      <c r="AO107" s="229">
        <f t="shared" si="9"/>
        <v>66960.000000000029</v>
      </c>
    </row>
    <row r="108" spans="1:41" x14ac:dyDescent="0.25">
      <c r="A108" s="11"/>
      <c r="B108" s="15"/>
      <c r="C108" s="31" t="s">
        <v>76</v>
      </c>
      <c r="D108" s="32"/>
      <c r="F108" s="37">
        <v>2.5000000000000001E-2</v>
      </c>
      <c r="G108" s="37">
        <v>2.5000000000000001E-2</v>
      </c>
      <c r="H108" s="37">
        <v>2.5000000000000001E-2</v>
      </c>
      <c r="I108" s="37">
        <v>2.5000000000000001E-2</v>
      </c>
      <c r="J108" s="37">
        <v>2.5000000000000001E-2</v>
      </c>
      <c r="K108" s="37">
        <v>2.5000000000000001E-2</v>
      </c>
      <c r="L108" s="37">
        <v>2.5000000000000001E-2</v>
      </c>
      <c r="M108" s="37">
        <v>2.5000000000000001E-2</v>
      </c>
      <c r="N108" s="37">
        <v>2.5000000000000001E-2</v>
      </c>
      <c r="O108" s="37">
        <v>2.5000000000000001E-2</v>
      </c>
      <c r="P108" s="37">
        <v>2.5000000000000001E-2</v>
      </c>
      <c r="Q108" s="37">
        <v>2.5000000000000001E-2</v>
      </c>
      <c r="R108" s="37">
        <v>2.5000000000000001E-2</v>
      </c>
      <c r="S108" s="37">
        <v>2.5000000000000001E-2</v>
      </c>
      <c r="T108" s="37">
        <v>2.5000000000000001E-2</v>
      </c>
      <c r="U108" s="37">
        <v>2.5000000000000001E-2</v>
      </c>
      <c r="V108" s="37">
        <v>2.5000000000000001E-2</v>
      </c>
      <c r="W108" s="37">
        <v>2.5000000000000001E-2</v>
      </c>
      <c r="X108" s="37">
        <v>2.5000000000000001E-2</v>
      </c>
      <c r="Y108" s="37">
        <v>2.5000000000000001E-2</v>
      </c>
      <c r="Z108" s="37">
        <v>2.5000000000000001E-2</v>
      </c>
      <c r="AA108" s="37">
        <v>2.5000000000000001E-2</v>
      </c>
      <c r="AB108" s="37">
        <v>2.5000000000000001E-2</v>
      </c>
      <c r="AC108" s="37">
        <v>2.5000000000000001E-2</v>
      </c>
      <c r="AD108" s="37">
        <v>2.5000000000000001E-2</v>
      </c>
      <c r="AE108" s="37">
        <v>2.5000000000000001E-2</v>
      </c>
      <c r="AF108" s="37">
        <v>2.5000000000000001E-2</v>
      </c>
      <c r="AG108" s="37">
        <v>2.5000000000000001E-2</v>
      </c>
      <c r="AH108" s="37">
        <v>2.5000000000000001E-2</v>
      </c>
      <c r="AI108" s="37">
        <v>2.5000000000000001E-2</v>
      </c>
      <c r="AJ108" s="49">
        <v>2.5000000000000001E-2</v>
      </c>
      <c r="AK108" s="37"/>
      <c r="AM108" s="228">
        <f t="shared" si="8"/>
        <v>0.77500000000000036</v>
      </c>
      <c r="AN108" s="7">
        <v>86400</v>
      </c>
      <c r="AO108" s="229">
        <f t="shared" si="9"/>
        <v>66960.000000000029</v>
      </c>
    </row>
    <row r="109" spans="1:41" x14ac:dyDescent="0.25">
      <c r="A109" s="11"/>
      <c r="B109" s="15"/>
      <c r="C109" s="31" t="s">
        <v>77</v>
      </c>
      <c r="D109" s="32"/>
      <c r="F109" s="37">
        <v>1.4999999999999999E-2</v>
      </c>
      <c r="G109" s="37">
        <v>1.4999999999999999E-2</v>
      </c>
      <c r="H109" s="37">
        <v>1.4999999999999999E-2</v>
      </c>
      <c r="I109" s="37">
        <v>1.4999999999999999E-2</v>
      </c>
      <c r="J109" s="37">
        <v>1.4999999999999999E-2</v>
      </c>
      <c r="K109" s="37">
        <v>1.4999999999999999E-2</v>
      </c>
      <c r="L109" s="37">
        <v>1.4999999999999999E-2</v>
      </c>
      <c r="M109" s="37">
        <v>1.4999999999999999E-2</v>
      </c>
      <c r="N109" s="37">
        <v>1.4999999999999999E-2</v>
      </c>
      <c r="O109" s="37">
        <v>1.4999999999999999E-2</v>
      </c>
      <c r="P109" s="37">
        <v>1.4999999999999999E-2</v>
      </c>
      <c r="Q109" s="37">
        <v>1.4999999999999999E-2</v>
      </c>
      <c r="R109" s="37">
        <v>1.4999999999999999E-2</v>
      </c>
      <c r="S109" s="37">
        <v>1.4999999999999999E-2</v>
      </c>
      <c r="T109" s="37">
        <v>1.4999999999999999E-2</v>
      </c>
      <c r="U109" s="37">
        <v>1.4999999999999999E-2</v>
      </c>
      <c r="V109" s="37">
        <v>1.4999999999999999E-2</v>
      </c>
      <c r="W109" s="37">
        <v>1.4999999999999999E-2</v>
      </c>
      <c r="X109" s="37">
        <v>1.4999999999999999E-2</v>
      </c>
      <c r="Y109" s="37">
        <v>1.4999999999999999E-2</v>
      </c>
      <c r="Z109" s="37">
        <v>1.4999999999999999E-2</v>
      </c>
      <c r="AA109" s="37">
        <v>1.4999999999999999E-2</v>
      </c>
      <c r="AB109" s="37">
        <v>1.4999999999999999E-2</v>
      </c>
      <c r="AC109" s="37">
        <v>1.4999999999999999E-2</v>
      </c>
      <c r="AD109" s="37">
        <v>1.4999999999999999E-2</v>
      </c>
      <c r="AE109" s="37">
        <v>1.4999999999999999E-2</v>
      </c>
      <c r="AF109" s="37">
        <v>1.4999999999999999E-2</v>
      </c>
      <c r="AG109" s="37">
        <v>1.4999999999999999E-2</v>
      </c>
      <c r="AH109" s="37">
        <v>1.4999999999999999E-2</v>
      </c>
      <c r="AI109" s="37">
        <v>1.4999999999999999E-2</v>
      </c>
      <c r="AJ109" s="49">
        <v>1.4999999999999999E-2</v>
      </c>
      <c r="AK109" s="37"/>
      <c r="AM109" s="228">
        <f t="shared" si="8"/>
        <v>0.4650000000000003</v>
      </c>
      <c r="AN109" s="7">
        <v>86400</v>
      </c>
      <c r="AO109" s="229">
        <f t="shared" si="9"/>
        <v>40176.000000000029</v>
      </c>
    </row>
    <row r="110" spans="1:41" x14ac:dyDescent="0.25">
      <c r="A110" s="11"/>
      <c r="B110" s="15"/>
      <c r="C110" s="31" t="s">
        <v>78</v>
      </c>
      <c r="D110" s="32"/>
      <c r="F110" s="37">
        <v>0.03</v>
      </c>
      <c r="G110" s="37">
        <v>0.03</v>
      </c>
      <c r="H110" s="37">
        <v>0.03</v>
      </c>
      <c r="I110" s="37">
        <v>0.03</v>
      </c>
      <c r="J110" s="37">
        <v>0.03</v>
      </c>
      <c r="K110" s="37">
        <v>0.03</v>
      </c>
      <c r="L110" s="37">
        <v>0.03</v>
      </c>
      <c r="M110" s="37">
        <v>0.03</v>
      </c>
      <c r="N110" s="37">
        <v>0.03</v>
      </c>
      <c r="O110" s="37">
        <v>0.03</v>
      </c>
      <c r="P110" s="37">
        <v>0.03</v>
      </c>
      <c r="Q110" s="37">
        <v>0.03</v>
      </c>
      <c r="R110" s="37">
        <v>0.03</v>
      </c>
      <c r="S110" s="37">
        <v>0.03</v>
      </c>
      <c r="T110" s="37">
        <v>0.03</v>
      </c>
      <c r="U110" s="37">
        <v>0.03</v>
      </c>
      <c r="V110" s="37">
        <v>0.03</v>
      </c>
      <c r="W110" s="37">
        <v>0.03</v>
      </c>
      <c r="X110" s="37">
        <v>0.03</v>
      </c>
      <c r="Y110" s="37">
        <v>0.03</v>
      </c>
      <c r="Z110" s="37">
        <v>0.03</v>
      </c>
      <c r="AA110" s="37">
        <v>0.03</v>
      </c>
      <c r="AB110" s="37">
        <v>0.03</v>
      </c>
      <c r="AC110" s="37">
        <v>0.03</v>
      </c>
      <c r="AD110" s="37">
        <v>0.03</v>
      </c>
      <c r="AE110" s="37">
        <v>0.03</v>
      </c>
      <c r="AF110" s="37">
        <v>0.03</v>
      </c>
      <c r="AG110" s="37">
        <v>0.03</v>
      </c>
      <c r="AH110" s="37">
        <v>0.03</v>
      </c>
      <c r="AI110" s="37">
        <v>0.03</v>
      </c>
      <c r="AJ110" s="49">
        <v>0.03</v>
      </c>
      <c r="AK110" s="37"/>
      <c r="AM110" s="228">
        <f t="shared" si="8"/>
        <v>0.9300000000000006</v>
      </c>
      <c r="AN110" s="7">
        <v>86400</v>
      </c>
      <c r="AO110" s="229">
        <f t="shared" si="9"/>
        <v>80352.000000000058</v>
      </c>
    </row>
    <row r="111" spans="1:41" x14ac:dyDescent="0.25">
      <c r="A111" s="11"/>
      <c r="B111" s="15"/>
      <c r="C111" s="31" t="s">
        <v>79</v>
      </c>
      <c r="D111" s="32"/>
      <c r="F111" s="37">
        <v>2.5000000000000001E-2</v>
      </c>
      <c r="G111" s="37">
        <v>2.5000000000000001E-2</v>
      </c>
      <c r="H111" s="37">
        <v>2.5000000000000001E-2</v>
      </c>
      <c r="I111" s="37">
        <v>2.5000000000000001E-2</v>
      </c>
      <c r="J111" s="37">
        <v>2.5000000000000001E-2</v>
      </c>
      <c r="K111" s="37">
        <v>2.5000000000000001E-2</v>
      </c>
      <c r="L111" s="37">
        <v>2.5000000000000001E-2</v>
      </c>
      <c r="M111" s="37">
        <v>2.5000000000000001E-2</v>
      </c>
      <c r="N111" s="37">
        <v>2.5000000000000001E-2</v>
      </c>
      <c r="O111" s="37">
        <v>2.5000000000000001E-2</v>
      </c>
      <c r="P111" s="37">
        <v>2.5000000000000001E-2</v>
      </c>
      <c r="Q111" s="37">
        <v>2.5000000000000001E-2</v>
      </c>
      <c r="R111" s="37">
        <v>2.5000000000000001E-2</v>
      </c>
      <c r="S111" s="37">
        <v>2.5000000000000001E-2</v>
      </c>
      <c r="T111" s="37">
        <v>2.5000000000000001E-2</v>
      </c>
      <c r="U111" s="37">
        <v>2.5000000000000001E-2</v>
      </c>
      <c r="V111" s="37">
        <v>2.5000000000000001E-2</v>
      </c>
      <c r="W111" s="37">
        <v>2.5000000000000001E-2</v>
      </c>
      <c r="X111" s="37">
        <v>2.5000000000000001E-2</v>
      </c>
      <c r="Y111" s="37">
        <v>2.5000000000000001E-2</v>
      </c>
      <c r="Z111" s="37">
        <v>2.5000000000000001E-2</v>
      </c>
      <c r="AA111" s="37">
        <v>2.5000000000000001E-2</v>
      </c>
      <c r="AB111" s="37">
        <v>2.5000000000000001E-2</v>
      </c>
      <c r="AC111" s="37">
        <v>2.5000000000000001E-2</v>
      </c>
      <c r="AD111" s="37">
        <v>2.5000000000000001E-2</v>
      </c>
      <c r="AE111" s="37">
        <v>2.5000000000000001E-2</v>
      </c>
      <c r="AF111" s="37">
        <v>2.5000000000000001E-2</v>
      </c>
      <c r="AG111" s="37">
        <v>2.5000000000000001E-2</v>
      </c>
      <c r="AH111" s="37">
        <v>2.5000000000000001E-2</v>
      </c>
      <c r="AI111" s="37">
        <v>2.5000000000000001E-2</v>
      </c>
      <c r="AJ111" s="49">
        <v>2.5000000000000001E-2</v>
      </c>
      <c r="AK111" s="37"/>
      <c r="AM111" s="228">
        <f t="shared" si="8"/>
        <v>0.77500000000000036</v>
      </c>
      <c r="AN111" s="7">
        <v>86400</v>
      </c>
      <c r="AO111" s="229">
        <f t="shared" si="9"/>
        <v>66960.000000000029</v>
      </c>
    </row>
    <row r="112" spans="1:41" x14ac:dyDescent="0.25">
      <c r="A112" s="11"/>
      <c r="B112" s="15"/>
      <c r="C112" s="31" t="s">
        <v>80</v>
      </c>
      <c r="D112" s="32"/>
      <c r="F112" s="37">
        <v>0.03</v>
      </c>
      <c r="G112" s="37">
        <v>0.03</v>
      </c>
      <c r="H112" s="37">
        <v>0.03</v>
      </c>
      <c r="I112" s="37">
        <v>0.03</v>
      </c>
      <c r="J112" s="37">
        <v>0.03</v>
      </c>
      <c r="K112" s="37">
        <v>0.03</v>
      </c>
      <c r="L112" s="37">
        <v>0.03</v>
      </c>
      <c r="M112" s="37">
        <v>0.03</v>
      </c>
      <c r="N112" s="37">
        <v>0.03</v>
      </c>
      <c r="O112" s="37">
        <v>0.03</v>
      </c>
      <c r="P112" s="37">
        <v>0.03</v>
      </c>
      <c r="Q112" s="37">
        <v>0.03</v>
      </c>
      <c r="R112" s="37">
        <v>0.03</v>
      </c>
      <c r="S112" s="37">
        <v>0.03</v>
      </c>
      <c r="T112" s="37">
        <v>0.03</v>
      </c>
      <c r="U112" s="37">
        <v>0.03</v>
      </c>
      <c r="V112" s="37">
        <v>0.03</v>
      </c>
      <c r="W112" s="37">
        <v>0.03</v>
      </c>
      <c r="X112" s="37">
        <v>0.03</v>
      </c>
      <c r="Y112" s="37">
        <v>0.03</v>
      </c>
      <c r="Z112" s="37">
        <v>0.03</v>
      </c>
      <c r="AA112" s="37">
        <v>0.03</v>
      </c>
      <c r="AB112" s="37">
        <v>0.03</v>
      </c>
      <c r="AC112" s="37">
        <v>0.03</v>
      </c>
      <c r="AD112" s="37">
        <v>0.03</v>
      </c>
      <c r="AE112" s="37">
        <v>0.03</v>
      </c>
      <c r="AF112" s="37">
        <v>0.03</v>
      </c>
      <c r="AG112" s="37">
        <v>0.03</v>
      </c>
      <c r="AH112" s="37">
        <v>0.03</v>
      </c>
      <c r="AI112" s="37">
        <v>0.03</v>
      </c>
      <c r="AJ112" s="49">
        <v>0.03</v>
      </c>
      <c r="AK112" s="37"/>
      <c r="AM112" s="228">
        <f t="shared" si="8"/>
        <v>0.9300000000000006</v>
      </c>
      <c r="AN112" s="7">
        <v>86400</v>
      </c>
      <c r="AO112" s="229">
        <f t="shared" si="9"/>
        <v>80352.000000000058</v>
      </c>
    </row>
    <row r="113" spans="1:41" x14ac:dyDescent="0.25">
      <c r="A113" s="11"/>
      <c r="B113" s="15"/>
      <c r="C113" s="31" t="s">
        <v>81</v>
      </c>
      <c r="D113" s="32"/>
      <c r="F113" s="37">
        <v>1.4999999999999999E-2</v>
      </c>
      <c r="G113" s="37">
        <v>1.4999999999999999E-2</v>
      </c>
      <c r="H113" s="37">
        <v>1.4999999999999999E-2</v>
      </c>
      <c r="I113" s="37">
        <v>1.4999999999999999E-2</v>
      </c>
      <c r="J113" s="37">
        <v>1.4999999999999999E-2</v>
      </c>
      <c r="K113" s="37">
        <v>1.4999999999999999E-2</v>
      </c>
      <c r="L113" s="37">
        <v>1.4999999999999999E-2</v>
      </c>
      <c r="M113" s="37">
        <v>1.4999999999999999E-2</v>
      </c>
      <c r="N113" s="37">
        <v>1.4999999999999999E-2</v>
      </c>
      <c r="O113" s="37">
        <v>1.4999999999999999E-2</v>
      </c>
      <c r="P113" s="37">
        <v>1.4999999999999999E-2</v>
      </c>
      <c r="Q113" s="37">
        <v>1.4999999999999999E-2</v>
      </c>
      <c r="R113" s="37">
        <v>1.4999999999999999E-2</v>
      </c>
      <c r="S113" s="37">
        <v>1.4999999999999999E-2</v>
      </c>
      <c r="T113" s="37">
        <v>1.4999999999999999E-2</v>
      </c>
      <c r="U113" s="37">
        <v>1.4999999999999999E-2</v>
      </c>
      <c r="V113" s="37">
        <v>1.4999999999999999E-2</v>
      </c>
      <c r="W113" s="37">
        <v>1.4999999999999999E-2</v>
      </c>
      <c r="X113" s="37">
        <v>1.4999999999999999E-2</v>
      </c>
      <c r="Y113" s="37">
        <v>1.4999999999999999E-2</v>
      </c>
      <c r="Z113" s="37">
        <v>1.4999999999999999E-2</v>
      </c>
      <c r="AA113" s="37">
        <v>1.4999999999999999E-2</v>
      </c>
      <c r="AB113" s="37">
        <v>1.4999999999999999E-2</v>
      </c>
      <c r="AC113" s="37">
        <v>1.4999999999999999E-2</v>
      </c>
      <c r="AD113" s="37">
        <v>1.4999999999999999E-2</v>
      </c>
      <c r="AE113" s="37">
        <v>1.4999999999999999E-2</v>
      </c>
      <c r="AF113" s="37">
        <v>1.4999999999999999E-2</v>
      </c>
      <c r="AG113" s="37">
        <v>1.4999999999999999E-2</v>
      </c>
      <c r="AH113" s="37">
        <v>1.4999999999999999E-2</v>
      </c>
      <c r="AI113" s="37">
        <v>1.4999999999999999E-2</v>
      </c>
      <c r="AJ113" s="49">
        <v>1.4999999999999999E-2</v>
      </c>
      <c r="AK113" s="37"/>
      <c r="AM113" s="228">
        <f t="shared" si="8"/>
        <v>0.4650000000000003</v>
      </c>
      <c r="AN113" s="7">
        <v>86400</v>
      </c>
      <c r="AO113" s="229">
        <f t="shared" si="9"/>
        <v>40176.000000000029</v>
      </c>
    </row>
    <row r="114" spans="1:41" x14ac:dyDescent="0.25">
      <c r="A114" s="11"/>
      <c r="B114" s="15"/>
      <c r="C114" s="31" t="s">
        <v>82</v>
      </c>
      <c r="D114" s="32"/>
      <c r="F114" s="37">
        <v>0.1</v>
      </c>
      <c r="G114" s="37">
        <v>0.1</v>
      </c>
      <c r="H114" s="37">
        <v>0.1</v>
      </c>
      <c r="I114" s="37">
        <v>0.1</v>
      </c>
      <c r="J114" s="37">
        <v>0.1</v>
      </c>
      <c r="K114" s="37">
        <v>0.1</v>
      </c>
      <c r="L114" s="37">
        <v>0.1</v>
      </c>
      <c r="M114" s="37">
        <v>0.1</v>
      </c>
      <c r="N114" s="37">
        <v>0.1</v>
      </c>
      <c r="O114" s="37">
        <v>0.1</v>
      </c>
      <c r="P114" s="37">
        <v>0.1</v>
      </c>
      <c r="Q114" s="37">
        <v>0.1</v>
      </c>
      <c r="R114" s="37">
        <v>0.1</v>
      </c>
      <c r="S114" s="37">
        <v>0.1</v>
      </c>
      <c r="T114" s="37">
        <v>0.1</v>
      </c>
      <c r="U114" s="37">
        <v>0.1</v>
      </c>
      <c r="V114" s="37">
        <v>0.1</v>
      </c>
      <c r="W114" s="37">
        <v>0.1</v>
      </c>
      <c r="X114" s="37">
        <v>0.1</v>
      </c>
      <c r="Y114" s="37">
        <v>0.1</v>
      </c>
      <c r="Z114" s="37">
        <v>0.1</v>
      </c>
      <c r="AA114" s="37">
        <v>0.1</v>
      </c>
      <c r="AB114" s="37">
        <v>0.1</v>
      </c>
      <c r="AC114" s="37">
        <v>0.1</v>
      </c>
      <c r="AD114" s="37">
        <v>0.1</v>
      </c>
      <c r="AE114" s="37">
        <v>0.1</v>
      </c>
      <c r="AF114" s="37">
        <v>0.1</v>
      </c>
      <c r="AG114" s="37">
        <v>0.1</v>
      </c>
      <c r="AH114" s="37">
        <v>0.1</v>
      </c>
      <c r="AI114" s="37">
        <v>0.1</v>
      </c>
      <c r="AJ114" s="49">
        <v>0.1</v>
      </c>
      <c r="AK114" s="37"/>
      <c r="AM114" s="228">
        <f t="shared" si="8"/>
        <v>3.1000000000000014</v>
      </c>
      <c r="AN114" s="7">
        <v>86400</v>
      </c>
      <c r="AO114" s="229">
        <f t="shared" si="9"/>
        <v>267840.00000000012</v>
      </c>
    </row>
    <row r="115" spans="1:41" x14ac:dyDescent="0.25">
      <c r="A115" s="11"/>
      <c r="B115" s="15"/>
      <c r="C115" s="31" t="s">
        <v>83</v>
      </c>
      <c r="D115" s="32"/>
      <c r="F115" s="37">
        <v>0.01</v>
      </c>
      <c r="G115" s="37">
        <v>0.01</v>
      </c>
      <c r="H115" s="37">
        <v>0.01</v>
      </c>
      <c r="I115" s="37">
        <v>0.01</v>
      </c>
      <c r="J115" s="37">
        <v>0.01</v>
      </c>
      <c r="K115" s="37">
        <v>0.01</v>
      </c>
      <c r="L115" s="37">
        <v>0.01</v>
      </c>
      <c r="M115" s="37">
        <v>0.01</v>
      </c>
      <c r="N115" s="37">
        <v>0.01</v>
      </c>
      <c r="O115" s="37">
        <v>0.01</v>
      </c>
      <c r="P115" s="37">
        <v>0.01</v>
      </c>
      <c r="Q115" s="37">
        <v>0.01</v>
      </c>
      <c r="R115" s="37">
        <v>0.01</v>
      </c>
      <c r="S115" s="37">
        <v>0.01</v>
      </c>
      <c r="T115" s="37">
        <v>0.01</v>
      </c>
      <c r="U115" s="37">
        <v>0.01</v>
      </c>
      <c r="V115" s="37">
        <v>0.01</v>
      </c>
      <c r="W115" s="37">
        <v>0.01</v>
      </c>
      <c r="X115" s="37">
        <v>0.01</v>
      </c>
      <c r="Y115" s="37">
        <v>0.01</v>
      </c>
      <c r="Z115" s="37">
        <v>0.01</v>
      </c>
      <c r="AA115" s="37">
        <v>0.01</v>
      </c>
      <c r="AB115" s="37">
        <v>0.01</v>
      </c>
      <c r="AC115" s="37">
        <v>0.01</v>
      </c>
      <c r="AD115" s="37">
        <v>0.01</v>
      </c>
      <c r="AE115" s="37">
        <v>0.01</v>
      </c>
      <c r="AF115" s="37">
        <v>0.01</v>
      </c>
      <c r="AG115" s="37">
        <v>0.01</v>
      </c>
      <c r="AH115" s="37">
        <v>0.01</v>
      </c>
      <c r="AI115" s="37">
        <v>0.01</v>
      </c>
      <c r="AJ115" s="49">
        <v>0.01</v>
      </c>
      <c r="AK115" s="37"/>
      <c r="AM115" s="228">
        <f t="shared" si="8"/>
        <v>0.31000000000000011</v>
      </c>
      <c r="AN115" s="7">
        <v>86400</v>
      </c>
      <c r="AO115" s="229">
        <f t="shared" si="9"/>
        <v>26784.000000000011</v>
      </c>
    </row>
    <row r="116" spans="1:41" x14ac:dyDescent="0.25">
      <c r="A116" s="11"/>
      <c r="B116" s="15"/>
      <c r="C116" s="31" t="s">
        <v>84</v>
      </c>
      <c r="D116" s="32"/>
      <c r="F116" s="37">
        <v>0.01</v>
      </c>
      <c r="G116" s="37">
        <v>0.01</v>
      </c>
      <c r="H116" s="37">
        <v>0.01</v>
      </c>
      <c r="I116" s="37">
        <v>0.01</v>
      </c>
      <c r="J116" s="37">
        <v>0.01</v>
      </c>
      <c r="K116" s="37">
        <v>0.01</v>
      </c>
      <c r="L116" s="37">
        <v>0.01</v>
      </c>
      <c r="M116" s="37">
        <v>0.01</v>
      </c>
      <c r="N116" s="37">
        <v>0.01</v>
      </c>
      <c r="O116" s="37">
        <v>0.01</v>
      </c>
      <c r="P116" s="37">
        <v>0.01</v>
      </c>
      <c r="Q116" s="37">
        <v>0.01</v>
      </c>
      <c r="R116" s="37">
        <v>0.01</v>
      </c>
      <c r="S116" s="37">
        <v>0.01</v>
      </c>
      <c r="T116" s="37">
        <v>0.01</v>
      </c>
      <c r="U116" s="37">
        <v>0.01</v>
      </c>
      <c r="V116" s="37">
        <v>0.01</v>
      </c>
      <c r="W116" s="37">
        <v>0.01</v>
      </c>
      <c r="X116" s="37">
        <v>0.01</v>
      </c>
      <c r="Y116" s="37">
        <v>0.01</v>
      </c>
      <c r="Z116" s="37">
        <v>0.01</v>
      </c>
      <c r="AA116" s="37">
        <v>0.01</v>
      </c>
      <c r="AB116" s="37">
        <v>0.01</v>
      </c>
      <c r="AC116" s="37">
        <v>0.01</v>
      </c>
      <c r="AD116" s="37">
        <v>0.01</v>
      </c>
      <c r="AE116" s="37">
        <v>0.01</v>
      </c>
      <c r="AF116" s="37">
        <v>0.01</v>
      </c>
      <c r="AG116" s="37">
        <v>0.01</v>
      </c>
      <c r="AH116" s="37">
        <v>0.01</v>
      </c>
      <c r="AI116" s="37">
        <v>0.01</v>
      </c>
      <c r="AJ116" s="49">
        <v>0.01</v>
      </c>
      <c r="AK116" s="37"/>
      <c r="AM116" s="228">
        <f t="shared" si="8"/>
        <v>0.31000000000000011</v>
      </c>
      <c r="AN116" s="7">
        <v>86400</v>
      </c>
      <c r="AO116" s="229">
        <f t="shared" si="9"/>
        <v>26784.000000000011</v>
      </c>
    </row>
    <row r="117" spans="1:41" x14ac:dyDescent="0.25">
      <c r="A117" s="11"/>
      <c r="B117" s="15"/>
      <c r="C117" s="31" t="s">
        <v>85</v>
      </c>
      <c r="D117" s="32"/>
      <c r="F117" s="37">
        <v>1.4999999999999999E-2</v>
      </c>
      <c r="G117" s="37">
        <v>1.4999999999999999E-2</v>
      </c>
      <c r="H117" s="37">
        <v>1.4999999999999999E-2</v>
      </c>
      <c r="I117" s="37">
        <v>1.4999999999999999E-2</v>
      </c>
      <c r="J117" s="37">
        <v>1.4999999999999999E-2</v>
      </c>
      <c r="K117" s="37">
        <v>1.4999999999999999E-2</v>
      </c>
      <c r="L117" s="37">
        <v>1.4999999999999999E-2</v>
      </c>
      <c r="M117" s="37">
        <v>1.4999999999999999E-2</v>
      </c>
      <c r="N117" s="37">
        <v>1.4999999999999999E-2</v>
      </c>
      <c r="O117" s="37">
        <v>1.4999999999999999E-2</v>
      </c>
      <c r="P117" s="37">
        <v>1.4999999999999999E-2</v>
      </c>
      <c r="Q117" s="37">
        <v>1.4999999999999999E-2</v>
      </c>
      <c r="R117" s="37">
        <v>1.4999999999999999E-2</v>
      </c>
      <c r="S117" s="37">
        <v>1.4999999999999999E-2</v>
      </c>
      <c r="T117" s="37">
        <v>1.4999999999999999E-2</v>
      </c>
      <c r="U117" s="37">
        <v>1.4999999999999999E-2</v>
      </c>
      <c r="V117" s="37">
        <v>1.4999999999999999E-2</v>
      </c>
      <c r="W117" s="37">
        <v>1.4999999999999999E-2</v>
      </c>
      <c r="X117" s="37">
        <v>1.4999999999999999E-2</v>
      </c>
      <c r="Y117" s="37">
        <v>1.4999999999999999E-2</v>
      </c>
      <c r="Z117" s="37">
        <v>1.4999999999999999E-2</v>
      </c>
      <c r="AA117" s="37">
        <v>1.4999999999999999E-2</v>
      </c>
      <c r="AB117" s="37">
        <v>1.4999999999999999E-2</v>
      </c>
      <c r="AC117" s="37">
        <v>1.4999999999999999E-2</v>
      </c>
      <c r="AD117" s="37">
        <v>1.4999999999999999E-2</v>
      </c>
      <c r="AE117" s="37">
        <v>1.4999999999999999E-2</v>
      </c>
      <c r="AF117" s="37">
        <v>1.4999999999999999E-2</v>
      </c>
      <c r="AG117" s="37">
        <v>1.4999999999999999E-2</v>
      </c>
      <c r="AH117" s="37">
        <v>1.4999999999999999E-2</v>
      </c>
      <c r="AI117" s="37">
        <v>1.4999999999999999E-2</v>
      </c>
      <c r="AJ117" s="49">
        <v>1.4999999999999999E-2</v>
      </c>
      <c r="AK117" s="37"/>
      <c r="AM117" s="228">
        <f t="shared" si="8"/>
        <v>0.4650000000000003</v>
      </c>
      <c r="AN117" s="7">
        <v>86400</v>
      </c>
      <c r="AO117" s="229">
        <f t="shared" si="9"/>
        <v>40176.000000000029</v>
      </c>
    </row>
    <row r="118" spans="1:41" x14ac:dyDescent="0.25">
      <c r="A118" s="11"/>
      <c r="B118" s="15"/>
      <c r="C118" s="31" t="s">
        <v>86</v>
      </c>
      <c r="D118" s="32"/>
      <c r="F118" s="37">
        <v>1.4999999999999999E-2</v>
      </c>
      <c r="G118" s="37">
        <v>1.4999999999999999E-2</v>
      </c>
      <c r="H118" s="37">
        <v>1.4999999999999999E-2</v>
      </c>
      <c r="I118" s="37">
        <v>1.4999999999999999E-2</v>
      </c>
      <c r="J118" s="37">
        <v>1.4999999999999999E-2</v>
      </c>
      <c r="K118" s="37">
        <v>1.4999999999999999E-2</v>
      </c>
      <c r="L118" s="37">
        <v>1.4999999999999999E-2</v>
      </c>
      <c r="M118" s="37">
        <v>1.4999999999999999E-2</v>
      </c>
      <c r="N118" s="37">
        <v>1.4999999999999999E-2</v>
      </c>
      <c r="O118" s="37">
        <v>1.4999999999999999E-2</v>
      </c>
      <c r="P118" s="37">
        <v>1.4999999999999999E-2</v>
      </c>
      <c r="Q118" s="37">
        <v>1.4999999999999999E-2</v>
      </c>
      <c r="R118" s="37">
        <v>1.4999999999999999E-2</v>
      </c>
      <c r="S118" s="37">
        <v>1.4999999999999999E-2</v>
      </c>
      <c r="T118" s="37">
        <v>1.4999999999999999E-2</v>
      </c>
      <c r="U118" s="37">
        <v>1.4999999999999999E-2</v>
      </c>
      <c r="V118" s="37">
        <v>1.4999999999999999E-2</v>
      </c>
      <c r="W118" s="37">
        <v>1.4999999999999999E-2</v>
      </c>
      <c r="X118" s="37">
        <v>1.4999999999999999E-2</v>
      </c>
      <c r="Y118" s="37">
        <v>1.4999999999999999E-2</v>
      </c>
      <c r="Z118" s="37">
        <v>1.4999999999999999E-2</v>
      </c>
      <c r="AA118" s="37">
        <v>1.4999999999999999E-2</v>
      </c>
      <c r="AB118" s="37">
        <v>1.4999999999999999E-2</v>
      </c>
      <c r="AC118" s="37">
        <v>1.4999999999999999E-2</v>
      </c>
      <c r="AD118" s="37">
        <v>1.4999999999999999E-2</v>
      </c>
      <c r="AE118" s="37">
        <v>1.4999999999999999E-2</v>
      </c>
      <c r="AF118" s="37">
        <v>1.4999999999999999E-2</v>
      </c>
      <c r="AG118" s="37">
        <v>1.4999999999999999E-2</v>
      </c>
      <c r="AH118" s="37">
        <v>1.4999999999999999E-2</v>
      </c>
      <c r="AI118" s="37">
        <v>1.4999999999999999E-2</v>
      </c>
      <c r="AJ118" s="49">
        <v>1.4999999999999999E-2</v>
      </c>
      <c r="AK118" s="37"/>
      <c r="AM118" s="228">
        <f t="shared" si="8"/>
        <v>0.4650000000000003</v>
      </c>
      <c r="AN118" s="7">
        <v>86400</v>
      </c>
      <c r="AO118" s="229">
        <f t="shared" si="9"/>
        <v>40176.000000000029</v>
      </c>
    </row>
    <row r="119" spans="1:41" x14ac:dyDescent="0.25">
      <c r="A119" s="11"/>
      <c r="B119" s="15"/>
      <c r="C119" s="31" t="s">
        <v>87</v>
      </c>
      <c r="D119" s="32"/>
      <c r="F119" s="37">
        <v>0.12</v>
      </c>
      <c r="G119" s="37">
        <v>0.12</v>
      </c>
      <c r="H119" s="37">
        <v>0.12</v>
      </c>
      <c r="I119" s="37">
        <v>0.12</v>
      </c>
      <c r="J119" s="37">
        <v>0.12</v>
      </c>
      <c r="K119" s="37">
        <v>0.12</v>
      </c>
      <c r="L119" s="37">
        <v>0.12</v>
      </c>
      <c r="M119" s="37">
        <v>0.12</v>
      </c>
      <c r="N119" s="37">
        <v>0.12</v>
      </c>
      <c r="O119" s="37">
        <v>0.12</v>
      </c>
      <c r="P119" s="37">
        <v>0.12</v>
      </c>
      <c r="Q119" s="37">
        <v>0.12</v>
      </c>
      <c r="R119" s="37">
        <v>0.12</v>
      </c>
      <c r="S119" s="37">
        <v>0.12</v>
      </c>
      <c r="T119" s="37">
        <v>0.12</v>
      </c>
      <c r="U119" s="37">
        <v>0.12</v>
      </c>
      <c r="V119" s="37">
        <v>0.12</v>
      </c>
      <c r="W119" s="37">
        <v>0.12</v>
      </c>
      <c r="X119" s="37">
        <v>0.12</v>
      </c>
      <c r="Y119" s="37">
        <v>0.12</v>
      </c>
      <c r="Z119" s="37">
        <v>0.12</v>
      </c>
      <c r="AA119" s="37">
        <v>0.12</v>
      </c>
      <c r="AB119" s="37">
        <v>0.12</v>
      </c>
      <c r="AC119" s="37">
        <v>0.12</v>
      </c>
      <c r="AD119" s="37">
        <v>0.12</v>
      </c>
      <c r="AE119" s="37">
        <v>0.12</v>
      </c>
      <c r="AF119" s="37">
        <v>0.12</v>
      </c>
      <c r="AG119" s="37">
        <v>0.12</v>
      </c>
      <c r="AH119" s="37">
        <v>0.12</v>
      </c>
      <c r="AI119" s="37">
        <v>0.12</v>
      </c>
      <c r="AJ119" s="49">
        <v>0.12</v>
      </c>
      <c r="AK119" s="37"/>
      <c r="AM119" s="228">
        <f t="shared" si="8"/>
        <v>3.7200000000000024</v>
      </c>
      <c r="AN119" s="7">
        <v>86400</v>
      </c>
      <c r="AO119" s="229">
        <f t="shared" si="9"/>
        <v>321408.00000000023</v>
      </c>
    </row>
    <row r="120" spans="1:41" x14ac:dyDescent="0.25">
      <c r="A120" s="11"/>
      <c r="B120" s="15"/>
      <c r="C120" s="31" t="s">
        <v>88</v>
      </c>
      <c r="D120" s="32"/>
      <c r="F120" s="37">
        <v>0.01</v>
      </c>
      <c r="G120" s="37">
        <v>0.01</v>
      </c>
      <c r="H120" s="37">
        <v>0.01</v>
      </c>
      <c r="I120" s="37">
        <v>0.01</v>
      </c>
      <c r="J120" s="37">
        <v>0.01</v>
      </c>
      <c r="K120" s="37">
        <v>0.01</v>
      </c>
      <c r="L120" s="37">
        <v>0.01</v>
      </c>
      <c r="M120" s="37">
        <v>0.01</v>
      </c>
      <c r="N120" s="37">
        <v>0.01</v>
      </c>
      <c r="O120" s="37">
        <v>0.01</v>
      </c>
      <c r="P120" s="37">
        <v>0.01</v>
      </c>
      <c r="Q120" s="37">
        <v>0.01</v>
      </c>
      <c r="R120" s="37">
        <v>0.01</v>
      </c>
      <c r="S120" s="37">
        <v>0.01</v>
      </c>
      <c r="T120" s="37">
        <v>0.01</v>
      </c>
      <c r="U120" s="37">
        <v>0.01</v>
      </c>
      <c r="V120" s="37">
        <v>0.01</v>
      </c>
      <c r="W120" s="37">
        <v>0.01</v>
      </c>
      <c r="X120" s="37">
        <v>0.01</v>
      </c>
      <c r="Y120" s="37">
        <v>0.01</v>
      </c>
      <c r="Z120" s="37">
        <v>0.01</v>
      </c>
      <c r="AA120" s="37">
        <v>0.01</v>
      </c>
      <c r="AB120" s="37">
        <v>0.01</v>
      </c>
      <c r="AC120" s="37">
        <v>0.01</v>
      </c>
      <c r="AD120" s="37">
        <v>0.01</v>
      </c>
      <c r="AE120" s="37">
        <v>0.01</v>
      </c>
      <c r="AF120" s="37">
        <v>0.01</v>
      </c>
      <c r="AG120" s="37">
        <v>0.01</v>
      </c>
      <c r="AH120" s="37">
        <v>0.01</v>
      </c>
      <c r="AI120" s="37">
        <v>0.01</v>
      </c>
      <c r="AJ120" s="49">
        <v>0.01</v>
      </c>
      <c r="AK120" s="37"/>
      <c r="AM120" s="228">
        <f t="shared" si="8"/>
        <v>0.31000000000000011</v>
      </c>
      <c r="AN120" s="7">
        <v>86400</v>
      </c>
      <c r="AO120" s="229">
        <f t="shared" si="9"/>
        <v>26784.000000000011</v>
      </c>
    </row>
    <row r="121" spans="1:41" x14ac:dyDescent="0.25">
      <c r="A121" s="11"/>
      <c r="B121" s="15"/>
      <c r="C121" s="31" t="s">
        <v>89</v>
      </c>
      <c r="D121" s="32"/>
      <c r="F121" s="37">
        <v>0.25</v>
      </c>
      <c r="G121" s="37">
        <v>0.25</v>
      </c>
      <c r="H121" s="37">
        <v>0.25</v>
      </c>
      <c r="I121" s="37">
        <v>0.25</v>
      </c>
      <c r="J121" s="37">
        <v>0.25</v>
      </c>
      <c r="K121" s="37">
        <v>0.25</v>
      </c>
      <c r="L121" s="37">
        <v>0.25</v>
      </c>
      <c r="M121" s="37">
        <v>0.25</v>
      </c>
      <c r="N121" s="37">
        <v>0.25</v>
      </c>
      <c r="O121" s="37">
        <v>0.25</v>
      </c>
      <c r="P121" s="37">
        <v>0.25</v>
      </c>
      <c r="Q121" s="37">
        <v>0.25</v>
      </c>
      <c r="R121" s="37">
        <v>0.25</v>
      </c>
      <c r="S121" s="37">
        <v>0.25</v>
      </c>
      <c r="T121" s="37">
        <v>0.25</v>
      </c>
      <c r="U121" s="37">
        <v>0.25</v>
      </c>
      <c r="V121" s="37">
        <v>0.25</v>
      </c>
      <c r="W121" s="37">
        <v>0.25</v>
      </c>
      <c r="X121" s="37">
        <v>0.25</v>
      </c>
      <c r="Y121" s="37">
        <v>0.25</v>
      </c>
      <c r="Z121" s="37">
        <v>0.25</v>
      </c>
      <c r="AA121" s="37">
        <v>0.25</v>
      </c>
      <c r="AB121" s="37">
        <v>0.25</v>
      </c>
      <c r="AC121" s="37">
        <v>0.25</v>
      </c>
      <c r="AD121" s="37">
        <v>0.25</v>
      </c>
      <c r="AE121" s="37">
        <v>0.25</v>
      </c>
      <c r="AF121" s="37">
        <v>0.25</v>
      </c>
      <c r="AG121" s="37">
        <v>0.25</v>
      </c>
      <c r="AH121" s="37">
        <v>0.25</v>
      </c>
      <c r="AI121" s="37">
        <v>0.25</v>
      </c>
      <c r="AJ121" s="49">
        <v>0.25</v>
      </c>
      <c r="AK121" s="37"/>
      <c r="AM121" s="228">
        <f t="shared" si="8"/>
        <v>7.75</v>
      </c>
      <c r="AN121" s="7">
        <v>86400</v>
      </c>
      <c r="AO121" s="229">
        <f t="shared" si="9"/>
        <v>669600</v>
      </c>
    </row>
    <row r="122" spans="1:41" x14ac:dyDescent="0.25">
      <c r="A122" s="11"/>
      <c r="B122" s="15"/>
      <c r="C122" s="31" t="s">
        <v>90</v>
      </c>
      <c r="D122" s="32"/>
      <c r="F122" s="37">
        <v>1.4999999999999999E-2</v>
      </c>
      <c r="G122" s="37">
        <v>1.4999999999999999E-2</v>
      </c>
      <c r="H122" s="37">
        <v>1.4999999999999999E-2</v>
      </c>
      <c r="I122" s="37">
        <v>1.4999999999999999E-2</v>
      </c>
      <c r="J122" s="37">
        <v>1.4999999999999999E-2</v>
      </c>
      <c r="K122" s="37">
        <v>1.4999999999999999E-2</v>
      </c>
      <c r="L122" s="37">
        <v>1.4999999999999999E-2</v>
      </c>
      <c r="M122" s="37">
        <v>1.4999999999999999E-2</v>
      </c>
      <c r="N122" s="37">
        <v>1.4999999999999999E-2</v>
      </c>
      <c r="O122" s="37">
        <v>1.4999999999999999E-2</v>
      </c>
      <c r="P122" s="37">
        <v>1.4999999999999999E-2</v>
      </c>
      <c r="Q122" s="37">
        <v>1.4999999999999999E-2</v>
      </c>
      <c r="R122" s="37">
        <v>1.4999999999999999E-2</v>
      </c>
      <c r="S122" s="37">
        <v>1.4999999999999999E-2</v>
      </c>
      <c r="T122" s="37">
        <v>1.4999999999999999E-2</v>
      </c>
      <c r="U122" s="37">
        <v>1.4999999999999999E-2</v>
      </c>
      <c r="V122" s="37">
        <v>1.4999999999999999E-2</v>
      </c>
      <c r="W122" s="37">
        <v>1.4999999999999999E-2</v>
      </c>
      <c r="X122" s="37">
        <v>1.4999999999999999E-2</v>
      </c>
      <c r="Y122" s="37">
        <v>1.4999999999999999E-2</v>
      </c>
      <c r="Z122" s="37">
        <v>1.4999999999999999E-2</v>
      </c>
      <c r="AA122" s="37">
        <v>1.4999999999999999E-2</v>
      </c>
      <c r="AB122" s="37">
        <v>1.4999999999999999E-2</v>
      </c>
      <c r="AC122" s="37">
        <v>1.4999999999999999E-2</v>
      </c>
      <c r="AD122" s="37">
        <v>1.4999999999999999E-2</v>
      </c>
      <c r="AE122" s="37">
        <v>1.4999999999999999E-2</v>
      </c>
      <c r="AF122" s="37">
        <v>1.4999999999999999E-2</v>
      </c>
      <c r="AG122" s="37">
        <v>1.4999999999999999E-2</v>
      </c>
      <c r="AH122" s="37">
        <v>1.4999999999999999E-2</v>
      </c>
      <c r="AI122" s="37">
        <v>1.4999999999999999E-2</v>
      </c>
      <c r="AJ122" s="49">
        <v>1.4999999999999999E-2</v>
      </c>
      <c r="AK122" s="37"/>
      <c r="AM122" s="228">
        <f t="shared" si="8"/>
        <v>0.4650000000000003</v>
      </c>
      <c r="AN122" s="7">
        <v>86400</v>
      </c>
      <c r="AO122" s="229">
        <f t="shared" si="9"/>
        <v>40176.000000000029</v>
      </c>
    </row>
    <row r="123" spans="1:41" x14ac:dyDescent="0.25">
      <c r="A123" s="11"/>
      <c r="B123" s="15"/>
      <c r="C123" s="31" t="s">
        <v>91</v>
      </c>
      <c r="D123" s="32"/>
      <c r="F123" s="37">
        <v>0.08</v>
      </c>
      <c r="G123" s="37">
        <v>0.08</v>
      </c>
      <c r="H123" s="37">
        <v>0.08</v>
      </c>
      <c r="I123" s="37">
        <v>0.08</v>
      </c>
      <c r="J123" s="37">
        <v>0.08</v>
      </c>
      <c r="K123" s="37">
        <v>0.08</v>
      </c>
      <c r="L123" s="37">
        <v>0.08</v>
      </c>
      <c r="M123" s="37">
        <v>0.08</v>
      </c>
      <c r="N123" s="37">
        <v>0.08</v>
      </c>
      <c r="O123" s="37">
        <v>0.08</v>
      </c>
      <c r="P123" s="37">
        <v>0.08</v>
      </c>
      <c r="Q123" s="37">
        <v>0.08</v>
      </c>
      <c r="R123" s="37">
        <v>0.08</v>
      </c>
      <c r="S123" s="37">
        <v>0.08</v>
      </c>
      <c r="T123" s="37">
        <v>0.08</v>
      </c>
      <c r="U123" s="37">
        <v>0.08</v>
      </c>
      <c r="V123" s="37">
        <v>0.08</v>
      </c>
      <c r="W123" s="37">
        <v>0.08</v>
      </c>
      <c r="X123" s="37">
        <v>0.08</v>
      </c>
      <c r="Y123" s="37">
        <v>0.08</v>
      </c>
      <c r="Z123" s="37">
        <v>0.08</v>
      </c>
      <c r="AA123" s="37">
        <v>0.08</v>
      </c>
      <c r="AB123" s="37">
        <v>0.08</v>
      </c>
      <c r="AC123" s="37">
        <v>0.08</v>
      </c>
      <c r="AD123" s="37">
        <v>0.08</v>
      </c>
      <c r="AE123" s="37">
        <v>0.08</v>
      </c>
      <c r="AF123" s="37">
        <v>0.08</v>
      </c>
      <c r="AG123" s="37">
        <v>0.08</v>
      </c>
      <c r="AH123" s="37">
        <v>0.08</v>
      </c>
      <c r="AI123" s="37">
        <v>0.08</v>
      </c>
      <c r="AJ123" s="49">
        <v>0.08</v>
      </c>
      <c r="AK123" s="37"/>
      <c r="AM123" s="228">
        <f t="shared" si="8"/>
        <v>2.4800000000000009</v>
      </c>
      <c r="AN123" s="7">
        <v>86400</v>
      </c>
      <c r="AO123" s="229">
        <f t="shared" si="9"/>
        <v>214272.00000000009</v>
      </c>
    </row>
    <row r="124" spans="1:41" x14ac:dyDescent="0.25">
      <c r="A124" s="11"/>
      <c r="B124" s="15"/>
      <c r="C124" s="31" t="s">
        <v>92</v>
      </c>
      <c r="D124" s="32"/>
      <c r="F124" s="37">
        <v>0.1</v>
      </c>
      <c r="G124" s="37">
        <v>0.1</v>
      </c>
      <c r="H124" s="37">
        <v>0.1</v>
      </c>
      <c r="I124" s="37">
        <v>0.1</v>
      </c>
      <c r="J124" s="37">
        <v>0.1</v>
      </c>
      <c r="K124" s="37">
        <v>0.1</v>
      </c>
      <c r="L124" s="37">
        <v>0.1</v>
      </c>
      <c r="M124" s="37">
        <v>0.1</v>
      </c>
      <c r="N124" s="37">
        <v>0.1</v>
      </c>
      <c r="O124" s="37">
        <v>0.1</v>
      </c>
      <c r="P124" s="37">
        <v>0.1</v>
      </c>
      <c r="Q124" s="37">
        <v>0.1</v>
      </c>
      <c r="R124" s="37">
        <v>0.1</v>
      </c>
      <c r="S124" s="37">
        <v>0.1</v>
      </c>
      <c r="T124" s="37">
        <v>0.1</v>
      </c>
      <c r="U124" s="37">
        <v>0.1</v>
      </c>
      <c r="V124" s="37">
        <v>0.1</v>
      </c>
      <c r="W124" s="37">
        <v>0.1</v>
      </c>
      <c r="X124" s="37">
        <v>0.1</v>
      </c>
      <c r="Y124" s="37">
        <v>0.1</v>
      </c>
      <c r="Z124" s="37">
        <v>0.1</v>
      </c>
      <c r="AA124" s="37">
        <v>0.1</v>
      </c>
      <c r="AB124" s="37">
        <v>0.1</v>
      </c>
      <c r="AC124" s="37">
        <v>0.1</v>
      </c>
      <c r="AD124" s="37">
        <v>0.1</v>
      </c>
      <c r="AE124" s="37">
        <v>0.1</v>
      </c>
      <c r="AF124" s="37">
        <v>0.1</v>
      </c>
      <c r="AG124" s="37">
        <v>0.1</v>
      </c>
      <c r="AH124" s="37">
        <v>0.1</v>
      </c>
      <c r="AI124" s="37">
        <v>0.1</v>
      </c>
      <c r="AJ124" s="49">
        <v>0.1</v>
      </c>
      <c r="AK124" s="37"/>
      <c r="AM124" s="228">
        <f t="shared" si="8"/>
        <v>3.1000000000000014</v>
      </c>
      <c r="AN124" s="7">
        <v>86400</v>
      </c>
      <c r="AO124" s="229">
        <f t="shared" si="9"/>
        <v>267840.00000000012</v>
      </c>
    </row>
    <row r="125" spans="1:41" x14ac:dyDescent="0.25">
      <c r="A125" s="11"/>
      <c r="B125" s="15"/>
      <c r="C125" s="31" t="s">
        <v>93</v>
      </c>
      <c r="D125" s="32"/>
      <c r="F125" s="37">
        <v>0.3</v>
      </c>
      <c r="G125" s="37">
        <v>0.3</v>
      </c>
      <c r="H125" s="37">
        <v>0.3</v>
      </c>
      <c r="I125" s="37">
        <v>0.3</v>
      </c>
      <c r="J125" s="37">
        <v>0.3</v>
      </c>
      <c r="K125" s="37">
        <v>0.3</v>
      </c>
      <c r="L125" s="37">
        <v>0.3</v>
      </c>
      <c r="M125" s="37">
        <v>0.3</v>
      </c>
      <c r="N125" s="37">
        <v>0.3</v>
      </c>
      <c r="O125" s="37">
        <v>0.3</v>
      </c>
      <c r="P125" s="37">
        <v>0.3</v>
      </c>
      <c r="Q125" s="37">
        <v>0.3</v>
      </c>
      <c r="R125" s="37">
        <v>0.3</v>
      </c>
      <c r="S125" s="37">
        <v>0.3</v>
      </c>
      <c r="T125" s="37">
        <v>0.3</v>
      </c>
      <c r="U125" s="37">
        <v>0.3</v>
      </c>
      <c r="V125" s="37">
        <v>0.3</v>
      </c>
      <c r="W125" s="37">
        <v>0.3</v>
      </c>
      <c r="X125" s="37">
        <v>0.3</v>
      </c>
      <c r="Y125" s="37">
        <v>0.3</v>
      </c>
      <c r="Z125" s="37">
        <v>0.3</v>
      </c>
      <c r="AA125" s="37">
        <v>0.3</v>
      </c>
      <c r="AB125" s="37">
        <v>0.3</v>
      </c>
      <c r="AC125" s="37">
        <v>0.3</v>
      </c>
      <c r="AD125" s="37">
        <v>0.3</v>
      </c>
      <c r="AE125" s="37">
        <v>0.3</v>
      </c>
      <c r="AF125" s="37">
        <v>0.3</v>
      </c>
      <c r="AG125" s="37">
        <v>0.3</v>
      </c>
      <c r="AH125" s="37">
        <v>0.3</v>
      </c>
      <c r="AI125" s="37">
        <v>0.3</v>
      </c>
      <c r="AJ125" s="49">
        <v>0.3</v>
      </c>
      <c r="AK125" s="37"/>
      <c r="AM125" s="228">
        <f t="shared" si="8"/>
        <v>9.3000000000000007</v>
      </c>
      <c r="AN125" s="7">
        <v>86400</v>
      </c>
      <c r="AO125" s="229">
        <f t="shared" si="9"/>
        <v>803520.00000000012</v>
      </c>
    </row>
    <row r="126" spans="1:41" x14ac:dyDescent="0.25">
      <c r="A126" s="11"/>
      <c r="B126" s="15"/>
      <c r="C126" s="33" t="s">
        <v>94</v>
      </c>
      <c r="D126" s="34"/>
      <c r="F126" s="37">
        <v>0.05</v>
      </c>
      <c r="G126" s="37">
        <v>0.05</v>
      </c>
      <c r="H126" s="37">
        <v>0.05</v>
      </c>
      <c r="I126" s="37">
        <v>0.05</v>
      </c>
      <c r="J126" s="37">
        <v>0.05</v>
      </c>
      <c r="K126" s="37">
        <v>0.05</v>
      </c>
      <c r="L126" s="37">
        <v>0.05</v>
      </c>
      <c r="M126" s="37">
        <v>0.05</v>
      </c>
      <c r="N126" s="37">
        <v>0.05</v>
      </c>
      <c r="O126" s="37">
        <v>0.05</v>
      </c>
      <c r="P126" s="37">
        <v>0.05</v>
      </c>
      <c r="Q126" s="37">
        <v>0.05</v>
      </c>
      <c r="R126" s="37">
        <v>0.05</v>
      </c>
      <c r="S126" s="37">
        <v>0.05</v>
      </c>
      <c r="T126" s="37">
        <v>0.05</v>
      </c>
      <c r="U126" s="37">
        <v>0.05</v>
      </c>
      <c r="V126" s="37">
        <v>0.05</v>
      </c>
      <c r="W126" s="37">
        <v>0.05</v>
      </c>
      <c r="X126" s="37">
        <v>0.05</v>
      </c>
      <c r="Y126" s="37">
        <v>0.05</v>
      </c>
      <c r="Z126" s="37">
        <v>0.05</v>
      </c>
      <c r="AA126" s="37">
        <v>0.05</v>
      </c>
      <c r="AB126" s="37">
        <v>0.05</v>
      </c>
      <c r="AC126" s="37">
        <v>0.05</v>
      </c>
      <c r="AD126" s="37">
        <v>0.05</v>
      </c>
      <c r="AE126" s="37">
        <v>0.05</v>
      </c>
      <c r="AF126" s="37">
        <v>0.05</v>
      </c>
      <c r="AG126" s="37">
        <v>0.05</v>
      </c>
      <c r="AH126" s="37">
        <v>0.05</v>
      </c>
      <c r="AI126" s="37">
        <v>0.05</v>
      </c>
      <c r="AJ126" s="49">
        <v>0.05</v>
      </c>
      <c r="AK126" s="37"/>
      <c r="AM126" s="228">
        <f t="shared" si="8"/>
        <v>1.5500000000000007</v>
      </c>
      <c r="AN126" s="7">
        <v>86400</v>
      </c>
      <c r="AO126" s="229">
        <f t="shared" si="9"/>
        <v>133920.00000000006</v>
      </c>
    </row>
    <row r="127" spans="1:41" x14ac:dyDescent="0.25">
      <c r="A127" s="11"/>
      <c r="B127" s="15"/>
      <c r="C127" s="188" t="s">
        <v>95</v>
      </c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214"/>
      <c r="AK127" s="188"/>
      <c r="AM127" s="228">
        <f t="shared" si="8"/>
        <v>0</v>
      </c>
      <c r="AN127" s="7">
        <v>86400</v>
      </c>
      <c r="AO127" s="229">
        <f t="shared" si="9"/>
        <v>0</v>
      </c>
    </row>
    <row r="128" spans="1:41" x14ac:dyDescent="0.25">
      <c r="A128" s="11"/>
      <c r="B128" s="15"/>
      <c r="C128" s="33" t="s">
        <v>96</v>
      </c>
      <c r="D128" s="34"/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49">
        <v>0</v>
      </c>
      <c r="AK128" s="37"/>
      <c r="AM128" s="228">
        <f t="shared" si="8"/>
        <v>0</v>
      </c>
      <c r="AN128" s="7">
        <v>86400</v>
      </c>
      <c r="AO128" s="229">
        <f t="shared" si="9"/>
        <v>0</v>
      </c>
    </row>
    <row r="129" spans="1:41" x14ac:dyDescent="0.25">
      <c r="A129" s="11"/>
      <c r="B129" s="15"/>
      <c r="C129" s="33" t="s">
        <v>97</v>
      </c>
      <c r="D129" s="34"/>
      <c r="F129" s="37">
        <v>0.05</v>
      </c>
      <c r="G129" s="37">
        <v>0.05</v>
      </c>
      <c r="H129" s="37">
        <v>0.05</v>
      </c>
      <c r="I129" s="37">
        <v>0.05</v>
      </c>
      <c r="J129" s="37">
        <v>0.05</v>
      </c>
      <c r="K129" s="37">
        <v>0.05</v>
      </c>
      <c r="L129" s="37">
        <v>0.05</v>
      </c>
      <c r="M129" s="37">
        <v>0.05</v>
      </c>
      <c r="N129" s="37">
        <v>0.05</v>
      </c>
      <c r="O129" s="37">
        <v>0.05</v>
      </c>
      <c r="P129" s="37">
        <v>0.05</v>
      </c>
      <c r="Q129" s="37">
        <v>0.05</v>
      </c>
      <c r="R129" s="37">
        <v>0.05</v>
      </c>
      <c r="S129" s="37">
        <v>0.05</v>
      </c>
      <c r="T129" s="37">
        <v>0.05</v>
      </c>
      <c r="U129" s="37">
        <v>0.05</v>
      </c>
      <c r="V129" s="37">
        <v>0.05</v>
      </c>
      <c r="W129" s="37">
        <v>0.05</v>
      </c>
      <c r="X129" s="37">
        <v>0.05</v>
      </c>
      <c r="Y129" s="37">
        <v>0.05</v>
      </c>
      <c r="Z129" s="37">
        <v>0.05</v>
      </c>
      <c r="AA129" s="37">
        <v>0.05</v>
      </c>
      <c r="AB129" s="37">
        <v>0.05</v>
      </c>
      <c r="AC129" s="37">
        <v>0.05</v>
      </c>
      <c r="AD129" s="37">
        <v>0.05</v>
      </c>
      <c r="AE129" s="37">
        <v>0.05</v>
      </c>
      <c r="AF129" s="37">
        <v>0.05</v>
      </c>
      <c r="AG129" s="37">
        <v>0.05</v>
      </c>
      <c r="AH129" s="37">
        <v>0.05</v>
      </c>
      <c r="AI129" s="37">
        <v>0.05</v>
      </c>
      <c r="AJ129" s="49">
        <v>0.05</v>
      </c>
      <c r="AK129" s="37"/>
      <c r="AM129" s="228">
        <f t="shared" si="8"/>
        <v>1.5500000000000007</v>
      </c>
      <c r="AN129" s="7">
        <v>86400</v>
      </c>
      <c r="AO129" s="229">
        <f t="shared" si="9"/>
        <v>133920.00000000006</v>
      </c>
    </row>
    <row r="130" spans="1:41" x14ac:dyDescent="0.25">
      <c r="A130" s="11"/>
      <c r="B130" s="15"/>
      <c r="C130" s="188" t="s">
        <v>98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214"/>
      <c r="AK130" s="188"/>
      <c r="AM130" s="228">
        <f t="shared" si="8"/>
        <v>0</v>
      </c>
      <c r="AN130" s="7">
        <v>86400</v>
      </c>
      <c r="AO130" s="229">
        <f t="shared" si="9"/>
        <v>0</v>
      </c>
    </row>
    <row r="131" spans="1:41" x14ac:dyDescent="0.25">
      <c r="A131" s="11"/>
      <c r="B131" s="15"/>
      <c r="C131" s="33" t="s">
        <v>99</v>
      </c>
      <c r="D131" s="34"/>
      <c r="F131" s="37">
        <v>0.03</v>
      </c>
      <c r="G131" s="37">
        <v>0.03</v>
      </c>
      <c r="H131" s="37">
        <v>0.03</v>
      </c>
      <c r="I131" s="37">
        <v>0.03</v>
      </c>
      <c r="J131" s="37">
        <v>0.03</v>
      </c>
      <c r="K131" s="37">
        <v>0.03</v>
      </c>
      <c r="L131" s="37">
        <v>0.03</v>
      </c>
      <c r="M131" s="37">
        <v>0.03</v>
      </c>
      <c r="N131" s="37">
        <v>0.03</v>
      </c>
      <c r="O131" s="37">
        <v>0.03</v>
      </c>
      <c r="P131" s="37">
        <v>0.03</v>
      </c>
      <c r="Q131" s="37">
        <v>0.03</v>
      </c>
      <c r="R131" s="37">
        <v>0.03</v>
      </c>
      <c r="S131" s="37">
        <v>0.03</v>
      </c>
      <c r="T131" s="37">
        <v>0.03</v>
      </c>
      <c r="U131" s="37">
        <v>0.03</v>
      </c>
      <c r="V131" s="37">
        <v>0.03</v>
      </c>
      <c r="W131" s="37">
        <v>0.03</v>
      </c>
      <c r="X131" s="37">
        <v>0.03</v>
      </c>
      <c r="Y131" s="37">
        <v>0.03</v>
      </c>
      <c r="Z131" s="37">
        <v>0.03</v>
      </c>
      <c r="AA131" s="37">
        <v>0.03</v>
      </c>
      <c r="AB131" s="37">
        <v>0.03</v>
      </c>
      <c r="AC131" s="37">
        <v>0.03</v>
      </c>
      <c r="AD131" s="37">
        <v>0.03</v>
      </c>
      <c r="AE131" s="37">
        <v>0.03</v>
      </c>
      <c r="AF131" s="37">
        <v>0.03</v>
      </c>
      <c r="AG131" s="37">
        <v>0.03</v>
      </c>
      <c r="AH131" s="37">
        <v>0.03</v>
      </c>
      <c r="AI131" s="37">
        <v>0.03</v>
      </c>
      <c r="AJ131" s="49">
        <v>0.03</v>
      </c>
      <c r="AK131" s="37"/>
      <c r="AM131" s="228">
        <f t="shared" si="8"/>
        <v>0.9300000000000006</v>
      </c>
      <c r="AN131" s="7">
        <v>86400</v>
      </c>
      <c r="AO131" s="229">
        <f t="shared" si="9"/>
        <v>80352.000000000058</v>
      </c>
    </row>
    <row r="132" spans="1:41" x14ac:dyDescent="0.25">
      <c r="A132" s="11"/>
      <c r="B132" s="15"/>
      <c r="C132" s="188" t="s">
        <v>100</v>
      </c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214"/>
      <c r="AK132" s="188"/>
      <c r="AM132" s="228">
        <f t="shared" si="8"/>
        <v>0</v>
      </c>
      <c r="AN132" s="7">
        <v>86400</v>
      </c>
      <c r="AO132" s="229">
        <f t="shared" si="9"/>
        <v>0</v>
      </c>
    </row>
    <row r="133" spans="1:41" x14ac:dyDescent="0.25">
      <c r="A133" s="11"/>
      <c r="B133" s="15"/>
      <c r="C133" s="33" t="s">
        <v>101</v>
      </c>
      <c r="D133" s="34"/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49">
        <v>0</v>
      </c>
      <c r="AK133" s="37"/>
      <c r="AM133" s="228">
        <f t="shared" si="8"/>
        <v>0</v>
      </c>
      <c r="AN133" s="7">
        <v>86400</v>
      </c>
      <c r="AO133" s="229">
        <f t="shared" si="9"/>
        <v>0</v>
      </c>
    </row>
    <row r="134" spans="1:41" x14ac:dyDescent="0.25">
      <c r="A134" s="11"/>
      <c r="B134" s="15"/>
      <c r="C134" s="188" t="s">
        <v>102</v>
      </c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214"/>
      <c r="AK134" s="188"/>
      <c r="AM134" s="228">
        <f t="shared" ref="AM134:AM157" si="10">SUM(F134:AJ134)</f>
        <v>0</v>
      </c>
      <c r="AN134" s="7">
        <v>86400</v>
      </c>
      <c r="AO134" s="229">
        <f t="shared" ref="AO134:AO157" si="11">AM134*AN134</f>
        <v>0</v>
      </c>
    </row>
    <row r="135" spans="1:41" x14ac:dyDescent="0.25">
      <c r="A135" s="11"/>
      <c r="B135" s="15"/>
      <c r="C135" s="33" t="s">
        <v>103</v>
      </c>
      <c r="D135" s="34"/>
      <c r="F135" s="37">
        <v>0.1</v>
      </c>
      <c r="G135" s="37">
        <v>0.1</v>
      </c>
      <c r="H135" s="37">
        <v>0.1</v>
      </c>
      <c r="I135" s="37">
        <v>0.1</v>
      </c>
      <c r="J135" s="37">
        <v>0.1</v>
      </c>
      <c r="K135" s="37">
        <v>0.1</v>
      </c>
      <c r="L135" s="37">
        <v>0.1</v>
      </c>
      <c r="M135" s="37">
        <v>0.1</v>
      </c>
      <c r="N135" s="37">
        <v>0.1</v>
      </c>
      <c r="O135" s="37">
        <v>0.1</v>
      </c>
      <c r="P135" s="37">
        <v>0.1</v>
      </c>
      <c r="Q135" s="37">
        <v>0.1</v>
      </c>
      <c r="R135" s="37">
        <v>0.1</v>
      </c>
      <c r="S135" s="37">
        <v>0.1</v>
      </c>
      <c r="T135" s="37">
        <v>0.1</v>
      </c>
      <c r="U135" s="37">
        <v>0.1</v>
      </c>
      <c r="V135" s="37">
        <v>0.1</v>
      </c>
      <c r="W135" s="37">
        <v>0.1</v>
      </c>
      <c r="X135" s="37">
        <v>0.1</v>
      </c>
      <c r="Y135" s="37">
        <v>0.1</v>
      </c>
      <c r="Z135" s="37">
        <v>0.1</v>
      </c>
      <c r="AA135" s="37">
        <v>0.1</v>
      </c>
      <c r="AB135" s="37">
        <v>0.1</v>
      </c>
      <c r="AC135" s="37">
        <v>0.1</v>
      </c>
      <c r="AD135" s="37">
        <v>0.1</v>
      </c>
      <c r="AE135" s="37">
        <v>0.1</v>
      </c>
      <c r="AF135" s="37">
        <v>0.1</v>
      </c>
      <c r="AG135" s="37">
        <v>0.1</v>
      </c>
      <c r="AH135" s="37">
        <v>0.1</v>
      </c>
      <c r="AI135" s="37">
        <v>0.1</v>
      </c>
      <c r="AJ135" s="49">
        <v>0.1</v>
      </c>
      <c r="AK135" s="37"/>
      <c r="AM135" s="228">
        <f t="shared" si="10"/>
        <v>3.1000000000000014</v>
      </c>
      <c r="AN135" s="7">
        <v>86400</v>
      </c>
      <c r="AO135" s="229">
        <f t="shared" si="11"/>
        <v>267840.00000000012</v>
      </c>
    </row>
    <row r="136" spans="1:41" x14ac:dyDescent="0.25">
      <c r="A136" s="11"/>
      <c r="B136" s="15"/>
      <c r="C136" s="33" t="s">
        <v>104</v>
      </c>
      <c r="D136" s="34"/>
      <c r="F136" s="37">
        <v>0.05</v>
      </c>
      <c r="G136" s="37">
        <v>0.05</v>
      </c>
      <c r="H136" s="37">
        <v>0.05</v>
      </c>
      <c r="I136" s="37">
        <v>0.05</v>
      </c>
      <c r="J136" s="37">
        <v>0.05</v>
      </c>
      <c r="K136" s="37">
        <v>0.05</v>
      </c>
      <c r="L136" s="37">
        <v>0.05</v>
      </c>
      <c r="M136" s="37">
        <v>0.05</v>
      </c>
      <c r="N136" s="37">
        <v>0.05</v>
      </c>
      <c r="O136" s="37">
        <v>0.05</v>
      </c>
      <c r="P136" s="37">
        <v>0.05</v>
      </c>
      <c r="Q136" s="37">
        <v>0.05</v>
      </c>
      <c r="R136" s="37">
        <v>0.05</v>
      </c>
      <c r="S136" s="37">
        <v>0.05</v>
      </c>
      <c r="T136" s="37">
        <v>0.05</v>
      </c>
      <c r="U136" s="37">
        <v>0.05</v>
      </c>
      <c r="V136" s="37">
        <v>0.05</v>
      </c>
      <c r="W136" s="37">
        <v>0.05</v>
      </c>
      <c r="X136" s="37">
        <v>0.05</v>
      </c>
      <c r="Y136" s="37">
        <v>0.05</v>
      </c>
      <c r="Z136" s="37">
        <v>0.05</v>
      </c>
      <c r="AA136" s="37">
        <v>0.05</v>
      </c>
      <c r="AB136" s="37">
        <v>0.05</v>
      </c>
      <c r="AC136" s="37">
        <v>0.05</v>
      </c>
      <c r="AD136" s="37">
        <v>0.05</v>
      </c>
      <c r="AE136" s="37">
        <v>0.05</v>
      </c>
      <c r="AF136" s="37">
        <v>0.05</v>
      </c>
      <c r="AG136" s="37">
        <v>0.05</v>
      </c>
      <c r="AH136" s="37">
        <v>0.05</v>
      </c>
      <c r="AI136" s="37">
        <v>0.05</v>
      </c>
      <c r="AJ136" s="49">
        <v>0.05</v>
      </c>
      <c r="AK136" s="37"/>
      <c r="AM136" s="228">
        <f t="shared" si="10"/>
        <v>1.5500000000000007</v>
      </c>
      <c r="AN136" s="7">
        <v>86400</v>
      </c>
      <c r="AO136" s="229">
        <f t="shared" si="11"/>
        <v>133920.00000000006</v>
      </c>
    </row>
    <row r="137" spans="1:41" x14ac:dyDescent="0.25">
      <c r="A137" s="11"/>
      <c r="B137" s="15"/>
      <c r="C137" s="188" t="s">
        <v>105</v>
      </c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214"/>
      <c r="AK137" s="188"/>
      <c r="AM137" s="228">
        <f t="shared" si="10"/>
        <v>0</v>
      </c>
      <c r="AN137" s="7">
        <v>86400</v>
      </c>
      <c r="AO137" s="229">
        <f t="shared" si="11"/>
        <v>0</v>
      </c>
    </row>
    <row r="138" spans="1:41" x14ac:dyDescent="0.25">
      <c r="A138" s="11"/>
      <c r="B138" s="15"/>
      <c r="C138" s="33" t="s">
        <v>106</v>
      </c>
      <c r="D138" s="34"/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49">
        <v>0</v>
      </c>
      <c r="AK138" s="37"/>
      <c r="AM138" s="228">
        <f t="shared" si="10"/>
        <v>0</v>
      </c>
      <c r="AN138" s="7">
        <v>86400</v>
      </c>
      <c r="AO138" s="229">
        <f t="shared" si="11"/>
        <v>0</v>
      </c>
    </row>
    <row r="139" spans="1:41" x14ac:dyDescent="0.25">
      <c r="A139" s="11"/>
      <c r="B139" s="15"/>
      <c r="C139" s="35" t="s">
        <v>107</v>
      </c>
      <c r="D139" s="36"/>
      <c r="F139" s="37">
        <v>0.03</v>
      </c>
      <c r="G139" s="37">
        <v>0.03</v>
      </c>
      <c r="H139" s="37">
        <v>0.03</v>
      </c>
      <c r="I139" s="37">
        <v>0.03</v>
      </c>
      <c r="J139" s="37">
        <v>0.03</v>
      </c>
      <c r="K139" s="37">
        <v>0.03</v>
      </c>
      <c r="L139" s="37">
        <v>0.03</v>
      </c>
      <c r="M139" s="37">
        <v>0.03</v>
      </c>
      <c r="N139" s="37">
        <v>0.03</v>
      </c>
      <c r="O139" s="37">
        <v>0.03</v>
      </c>
      <c r="P139" s="37">
        <v>0.03</v>
      </c>
      <c r="Q139" s="37">
        <v>0.03</v>
      </c>
      <c r="R139" s="37">
        <v>0.03</v>
      </c>
      <c r="S139" s="37">
        <v>0.03</v>
      </c>
      <c r="T139" s="37">
        <v>0.03</v>
      </c>
      <c r="U139" s="37">
        <v>0.03</v>
      </c>
      <c r="V139" s="37">
        <v>0.03</v>
      </c>
      <c r="W139" s="37">
        <v>0.03</v>
      </c>
      <c r="X139" s="37">
        <v>0.03</v>
      </c>
      <c r="Y139" s="37">
        <v>0.03</v>
      </c>
      <c r="Z139" s="37">
        <v>0.03</v>
      </c>
      <c r="AA139" s="37">
        <v>0.03</v>
      </c>
      <c r="AB139" s="37">
        <v>0.03</v>
      </c>
      <c r="AC139" s="37">
        <v>0.03</v>
      </c>
      <c r="AD139" s="37">
        <v>0.03</v>
      </c>
      <c r="AE139" s="37">
        <v>0.03</v>
      </c>
      <c r="AF139" s="37">
        <v>0.03</v>
      </c>
      <c r="AG139" s="37">
        <v>0.03</v>
      </c>
      <c r="AH139" s="37">
        <v>0.03</v>
      </c>
      <c r="AI139" s="37">
        <v>0.03</v>
      </c>
      <c r="AJ139" s="49">
        <v>0.03</v>
      </c>
      <c r="AK139" s="37"/>
      <c r="AM139" s="228">
        <f t="shared" si="10"/>
        <v>0.9300000000000006</v>
      </c>
      <c r="AN139" s="7">
        <v>86400</v>
      </c>
      <c r="AO139" s="229">
        <f t="shared" si="11"/>
        <v>80352.000000000058</v>
      </c>
    </row>
    <row r="140" spans="1:41" x14ac:dyDescent="0.25">
      <c r="A140" s="11"/>
      <c r="B140" s="15"/>
      <c r="C140" s="35" t="s">
        <v>108</v>
      </c>
      <c r="D140" s="36"/>
      <c r="F140" s="37">
        <v>0.05</v>
      </c>
      <c r="G140" s="37">
        <v>0.05</v>
      </c>
      <c r="H140" s="37">
        <v>0.05</v>
      </c>
      <c r="I140" s="37">
        <v>0.05</v>
      </c>
      <c r="J140" s="37">
        <v>0.05</v>
      </c>
      <c r="K140" s="37">
        <v>0.05</v>
      </c>
      <c r="L140" s="37">
        <v>0.05</v>
      </c>
      <c r="M140" s="37">
        <v>0.05</v>
      </c>
      <c r="N140" s="37">
        <v>0.05</v>
      </c>
      <c r="O140" s="37">
        <v>0.05</v>
      </c>
      <c r="P140" s="37">
        <v>0.05</v>
      </c>
      <c r="Q140" s="37">
        <v>0.05</v>
      </c>
      <c r="R140" s="37">
        <v>0.05</v>
      </c>
      <c r="S140" s="37">
        <v>0.05</v>
      </c>
      <c r="T140" s="37">
        <v>0.05</v>
      </c>
      <c r="U140" s="37">
        <v>0.05</v>
      </c>
      <c r="V140" s="37">
        <v>0.05</v>
      </c>
      <c r="W140" s="37">
        <v>0.05</v>
      </c>
      <c r="X140" s="37">
        <v>0.05</v>
      </c>
      <c r="Y140" s="37">
        <v>0.05</v>
      </c>
      <c r="Z140" s="37">
        <v>0.05</v>
      </c>
      <c r="AA140" s="37">
        <v>0.05</v>
      </c>
      <c r="AB140" s="37">
        <v>0.05</v>
      </c>
      <c r="AC140" s="37">
        <v>0.05</v>
      </c>
      <c r="AD140" s="37">
        <v>0.05</v>
      </c>
      <c r="AE140" s="37">
        <v>0.05</v>
      </c>
      <c r="AF140" s="37">
        <v>0.05</v>
      </c>
      <c r="AG140" s="37">
        <v>0.05</v>
      </c>
      <c r="AH140" s="37">
        <v>0.05</v>
      </c>
      <c r="AI140" s="37">
        <v>0.05</v>
      </c>
      <c r="AJ140" s="49">
        <v>0.05</v>
      </c>
      <c r="AK140" s="37"/>
      <c r="AM140" s="228">
        <f t="shared" si="10"/>
        <v>1.5500000000000007</v>
      </c>
      <c r="AN140" s="7">
        <v>86400</v>
      </c>
      <c r="AO140" s="229">
        <f t="shared" si="11"/>
        <v>133920.00000000006</v>
      </c>
    </row>
    <row r="141" spans="1:41" x14ac:dyDescent="0.25">
      <c r="A141" s="11"/>
      <c r="B141" s="15"/>
      <c r="C141" s="35" t="s">
        <v>109</v>
      </c>
      <c r="D141" s="36"/>
      <c r="F141" s="37">
        <v>0.1</v>
      </c>
      <c r="G141" s="37">
        <v>0.1</v>
      </c>
      <c r="H141" s="37">
        <v>0.1</v>
      </c>
      <c r="I141" s="37">
        <v>0.1</v>
      </c>
      <c r="J141" s="37">
        <v>0.1</v>
      </c>
      <c r="K141" s="37">
        <v>0.1</v>
      </c>
      <c r="L141" s="37">
        <v>0.1</v>
      </c>
      <c r="M141" s="37">
        <v>0.1</v>
      </c>
      <c r="N141" s="37">
        <v>0.1</v>
      </c>
      <c r="O141" s="37">
        <v>0.1</v>
      </c>
      <c r="P141" s="37">
        <v>0.1</v>
      </c>
      <c r="Q141" s="37">
        <v>0.1</v>
      </c>
      <c r="R141" s="37">
        <v>0.1</v>
      </c>
      <c r="S141" s="37">
        <v>0.1</v>
      </c>
      <c r="T141" s="37">
        <v>0.1</v>
      </c>
      <c r="U141" s="37">
        <v>0.1</v>
      </c>
      <c r="V141" s="37">
        <v>0.1</v>
      </c>
      <c r="W141" s="37">
        <v>0.1</v>
      </c>
      <c r="X141" s="37">
        <v>0.1</v>
      </c>
      <c r="Y141" s="37">
        <v>0.1</v>
      </c>
      <c r="Z141" s="37">
        <v>0.1</v>
      </c>
      <c r="AA141" s="37">
        <v>0.1</v>
      </c>
      <c r="AB141" s="37">
        <v>0.1</v>
      </c>
      <c r="AC141" s="37">
        <v>0.1</v>
      </c>
      <c r="AD141" s="37">
        <v>0.1</v>
      </c>
      <c r="AE141" s="37">
        <v>0.1</v>
      </c>
      <c r="AF141" s="37">
        <v>0.1</v>
      </c>
      <c r="AG141" s="37">
        <v>0.1</v>
      </c>
      <c r="AH141" s="37">
        <v>0.1</v>
      </c>
      <c r="AI141" s="37">
        <v>0.1</v>
      </c>
      <c r="AJ141" s="49">
        <v>0.1</v>
      </c>
      <c r="AK141" s="37"/>
      <c r="AM141" s="228">
        <f t="shared" si="10"/>
        <v>3.1000000000000014</v>
      </c>
      <c r="AN141" s="7">
        <v>86400</v>
      </c>
      <c r="AO141" s="229">
        <f t="shared" si="11"/>
        <v>267840.00000000012</v>
      </c>
    </row>
    <row r="142" spans="1:41" x14ac:dyDescent="0.25">
      <c r="A142" s="11"/>
      <c r="B142" s="15"/>
      <c r="C142" s="188" t="s">
        <v>110</v>
      </c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214"/>
      <c r="AK142" s="188"/>
      <c r="AM142" s="228">
        <f t="shared" si="10"/>
        <v>0</v>
      </c>
      <c r="AN142" s="7">
        <v>86400</v>
      </c>
      <c r="AO142" s="229">
        <f t="shared" si="11"/>
        <v>0</v>
      </c>
    </row>
    <row r="143" spans="1:41" x14ac:dyDescent="0.25">
      <c r="A143" s="11"/>
      <c r="B143" s="15"/>
      <c r="C143" s="188" t="s">
        <v>111</v>
      </c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214"/>
      <c r="AK143" s="188"/>
      <c r="AM143" s="228">
        <f t="shared" si="10"/>
        <v>0</v>
      </c>
      <c r="AN143" s="7">
        <v>86400</v>
      </c>
      <c r="AO143" s="229">
        <f t="shared" si="11"/>
        <v>0</v>
      </c>
    </row>
    <row r="144" spans="1:41" x14ac:dyDescent="0.25">
      <c r="A144" s="11"/>
      <c r="B144" s="15"/>
      <c r="C144" s="188" t="s">
        <v>112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214"/>
      <c r="AK144" s="188"/>
      <c r="AM144" s="228">
        <f t="shared" si="10"/>
        <v>0</v>
      </c>
      <c r="AN144" s="7">
        <v>86400</v>
      </c>
      <c r="AO144" s="229">
        <f t="shared" si="11"/>
        <v>0</v>
      </c>
    </row>
    <row r="145" spans="1:41" x14ac:dyDescent="0.25">
      <c r="A145" s="11"/>
      <c r="B145" s="15"/>
      <c r="C145" s="35" t="s">
        <v>113</v>
      </c>
      <c r="D145" s="36"/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49">
        <v>0</v>
      </c>
      <c r="AK145" s="37"/>
      <c r="AM145" s="228">
        <f t="shared" si="10"/>
        <v>0</v>
      </c>
      <c r="AN145" s="7">
        <v>86400</v>
      </c>
      <c r="AO145" s="229">
        <f t="shared" si="11"/>
        <v>0</v>
      </c>
    </row>
    <row r="146" spans="1:41" x14ac:dyDescent="0.25">
      <c r="A146" s="11"/>
      <c r="B146" s="15"/>
      <c r="C146" s="35" t="s">
        <v>114</v>
      </c>
      <c r="D146" s="36"/>
      <c r="F146" s="37">
        <v>0.03</v>
      </c>
      <c r="G146" s="37">
        <v>0.03</v>
      </c>
      <c r="H146" s="37">
        <v>0.03</v>
      </c>
      <c r="I146" s="37">
        <v>0.03</v>
      </c>
      <c r="J146" s="37">
        <v>0.03</v>
      </c>
      <c r="K146" s="37">
        <v>0.03</v>
      </c>
      <c r="L146" s="37">
        <v>0.03</v>
      </c>
      <c r="M146" s="37">
        <v>0.03</v>
      </c>
      <c r="N146" s="37">
        <v>0.03</v>
      </c>
      <c r="O146" s="37">
        <v>0.03</v>
      </c>
      <c r="P146" s="37">
        <v>0.03</v>
      </c>
      <c r="Q146" s="37">
        <v>0.03</v>
      </c>
      <c r="R146" s="37">
        <v>0.03</v>
      </c>
      <c r="S146" s="37">
        <v>0.03</v>
      </c>
      <c r="T146" s="37">
        <v>0.03</v>
      </c>
      <c r="U146" s="37">
        <v>0.03</v>
      </c>
      <c r="V146" s="37">
        <v>0.03</v>
      </c>
      <c r="W146" s="37">
        <v>0.03</v>
      </c>
      <c r="X146" s="37">
        <v>0.03</v>
      </c>
      <c r="Y146" s="37">
        <v>0.03</v>
      </c>
      <c r="Z146" s="37">
        <v>0.03</v>
      </c>
      <c r="AA146" s="37">
        <v>0.03</v>
      </c>
      <c r="AB146" s="37">
        <v>0.03</v>
      </c>
      <c r="AC146" s="37">
        <v>0.03</v>
      </c>
      <c r="AD146" s="37">
        <v>0.03</v>
      </c>
      <c r="AE146" s="37">
        <v>0.03</v>
      </c>
      <c r="AF146" s="37">
        <v>0.03</v>
      </c>
      <c r="AG146" s="37">
        <v>0.03</v>
      </c>
      <c r="AH146" s="37">
        <v>0.03</v>
      </c>
      <c r="AI146" s="37">
        <v>0.03</v>
      </c>
      <c r="AJ146" s="49">
        <v>0.03</v>
      </c>
      <c r="AK146" s="37"/>
      <c r="AM146" s="228">
        <f t="shared" si="10"/>
        <v>0.9300000000000006</v>
      </c>
      <c r="AN146" s="7">
        <v>86400</v>
      </c>
      <c r="AO146" s="229">
        <f t="shared" si="11"/>
        <v>80352.000000000058</v>
      </c>
    </row>
    <row r="147" spans="1:41" x14ac:dyDescent="0.25">
      <c r="A147" s="11"/>
      <c r="B147" s="15"/>
      <c r="C147" s="35" t="s">
        <v>115</v>
      </c>
      <c r="D147" s="36"/>
      <c r="F147" s="37">
        <v>0.05</v>
      </c>
      <c r="G147" s="37">
        <v>0.05</v>
      </c>
      <c r="H147" s="37">
        <v>0.05</v>
      </c>
      <c r="I147" s="37">
        <v>0.05</v>
      </c>
      <c r="J147" s="37">
        <v>0.05</v>
      </c>
      <c r="K147" s="37">
        <v>0.05</v>
      </c>
      <c r="L147" s="37">
        <v>0.05</v>
      </c>
      <c r="M147" s="37">
        <v>0.05</v>
      </c>
      <c r="N147" s="37">
        <v>0.05</v>
      </c>
      <c r="O147" s="37">
        <v>0.05</v>
      </c>
      <c r="P147" s="37">
        <v>0.05</v>
      </c>
      <c r="Q147" s="37">
        <v>0.05</v>
      </c>
      <c r="R147" s="37">
        <v>0.05</v>
      </c>
      <c r="S147" s="37">
        <v>0.05</v>
      </c>
      <c r="T147" s="37">
        <v>0.05</v>
      </c>
      <c r="U147" s="37">
        <v>0.05</v>
      </c>
      <c r="V147" s="37">
        <v>0.05</v>
      </c>
      <c r="W147" s="37">
        <v>0.05</v>
      </c>
      <c r="X147" s="37">
        <v>0.05</v>
      </c>
      <c r="Y147" s="37">
        <v>0.05</v>
      </c>
      <c r="Z147" s="37">
        <v>0.05</v>
      </c>
      <c r="AA147" s="37">
        <v>0.05</v>
      </c>
      <c r="AB147" s="37">
        <v>0.05</v>
      </c>
      <c r="AC147" s="37">
        <v>0.05</v>
      </c>
      <c r="AD147" s="37">
        <v>0.05</v>
      </c>
      <c r="AE147" s="37">
        <v>0.05</v>
      </c>
      <c r="AF147" s="37">
        <v>0.05</v>
      </c>
      <c r="AG147" s="37">
        <v>0.05</v>
      </c>
      <c r="AH147" s="37">
        <v>0.05</v>
      </c>
      <c r="AI147" s="37">
        <v>0.05</v>
      </c>
      <c r="AJ147" s="49">
        <v>0.05</v>
      </c>
      <c r="AK147" s="37"/>
      <c r="AM147" s="228">
        <f t="shared" si="10"/>
        <v>1.5500000000000007</v>
      </c>
      <c r="AN147" s="7">
        <v>86400</v>
      </c>
      <c r="AO147" s="229">
        <f t="shared" si="11"/>
        <v>133920.00000000006</v>
      </c>
    </row>
    <row r="148" spans="1:41" x14ac:dyDescent="0.25">
      <c r="A148" s="11"/>
      <c r="B148" s="15"/>
      <c r="C148" s="35" t="s">
        <v>116</v>
      </c>
      <c r="D148" s="36"/>
      <c r="F148" s="37">
        <v>0.05</v>
      </c>
      <c r="G148" s="37">
        <v>0.05</v>
      </c>
      <c r="H148" s="37">
        <v>0.05</v>
      </c>
      <c r="I148" s="37">
        <v>0.05</v>
      </c>
      <c r="J148" s="37">
        <v>0.05</v>
      </c>
      <c r="K148" s="37">
        <v>0.05</v>
      </c>
      <c r="L148" s="37">
        <v>0.05</v>
      </c>
      <c r="M148" s="37">
        <v>0.05</v>
      </c>
      <c r="N148" s="37">
        <v>0.05</v>
      </c>
      <c r="O148" s="37">
        <v>0.05</v>
      </c>
      <c r="P148" s="37">
        <v>0.05</v>
      </c>
      <c r="Q148" s="37">
        <v>0.05</v>
      </c>
      <c r="R148" s="37">
        <v>0.05</v>
      </c>
      <c r="S148" s="37">
        <v>0.05</v>
      </c>
      <c r="T148" s="37">
        <v>0.05</v>
      </c>
      <c r="U148" s="37">
        <v>0.05</v>
      </c>
      <c r="V148" s="37">
        <v>0.05</v>
      </c>
      <c r="W148" s="37">
        <v>0.05</v>
      </c>
      <c r="X148" s="37">
        <v>0.05</v>
      </c>
      <c r="Y148" s="37">
        <v>0.05</v>
      </c>
      <c r="Z148" s="37">
        <v>0.05</v>
      </c>
      <c r="AA148" s="37">
        <v>0.05</v>
      </c>
      <c r="AB148" s="37">
        <v>0.05</v>
      </c>
      <c r="AC148" s="37">
        <v>0.05</v>
      </c>
      <c r="AD148" s="37">
        <v>0.05</v>
      </c>
      <c r="AE148" s="37">
        <v>0.05</v>
      </c>
      <c r="AF148" s="37">
        <v>0.05</v>
      </c>
      <c r="AG148" s="37">
        <v>0.05</v>
      </c>
      <c r="AH148" s="37">
        <v>0.05</v>
      </c>
      <c r="AI148" s="37">
        <v>0.05</v>
      </c>
      <c r="AJ148" s="49">
        <v>0.05</v>
      </c>
      <c r="AK148" s="37"/>
      <c r="AM148" s="228">
        <f t="shared" si="10"/>
        <v>1.5500000000000007</v>
      </c>
      <c r="AN148" s="7">
        <v>86400</v>
      </c>
      <c r="AO148" s="229">
        <f t="shared" si="11"/>
        <v>133920.00000000006</v>
      </c>
    </row>
    <row r="149" spans="1:41" x14ac:dyDescent="0.25">
      <c r="A149" s="11"/>
      <c r="B149" s="15"/>
      <c r="C149" s="188" t="s">
        <v>117</v>
      </c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214"/>
      <c r="AK149" s="188"/>
      <c r="AM149" s="228">
        <f t="shared" si="10"/>
        <v>0</v>
      </c>
      <c r="AN149" s="7">
        <v>86400</v>
      </c>
      <c r="AO149" s="229">
        <f t="shared" si="11"/>
        <v>0</v>
      </c>
    </row>
    <row r="150" spans="1:41" x14ac:dyDescent="0.25">
      <c r="A150" s="41"/>
      <c r="B150" s="15"/>
      <c r="C150" s="42"/>
      <c r="D150" s="4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53"/>
      <c r="AK150" s="13" t="s">
        <v>418</v>
      </c>
      <c r="AL150" t="s">
        <v>419</v>
      </c>
      <c r="AM150" s="228"/>
      <c r="AN150" s="7"/>
      <c r="AO150" s="229"/>
    </row>
    <row r="151" spans="1:41" s="7" customFormat="1" ht="15.75" thickBot="1" x14ac:dyDescent="0.3">
      <c r="A151" s="41"/>
      <c r="B151" s="18"/>
      <c r="C151" s="19" t="s">
        <v>139</v>
      </c>
      <c r="D151" s="211"/>
      <c r="E151" s="45">
        <f>86400*SUM(F151:AJ151)</f>
        <v>17503775.999999989</v>
      </c>
      <c r="F151" s="50">
        <f>F44-SUM(F46:F56)+SUM(F58:F150)</f>
        <v>8.2799999999999994</v>
      </c>
      <c r="G151" s="50">
        <f t="shared" ref="G151:X151" si="12">G44-SUM(G46:G56)+SUM(G58:G150)</f>
        <v>7.7199999999999989</v>
      </c>
      <c r="H151" s="50">
        <f>H44-SUM(H46:H56)+SUM(H58:H150)</f>
        <v>8.17</v>
      </c>
      <c r="I151" s="50">
        <f t="shared" si="12"/>
        <v>7.509999999999998</v>
      </c>
      <c r="J151" s="50">
        <f t="shared" si="12"/>
        <v>7.3599999999999977</v>
      </c>
      <c r="K151" s="50">
        <f t="shared" si="12"/>
        <v>7.8499999999999979</v>
      </c>
      <c r="L151" s="50">
        <f t="shared" si="12"/>
        <v>7.6399999999999988</v>
      </c>
      <c r="M151" s="50">
        <f t="shared" si="12"/>
        <v>7.4599999999999991</v>
      </c>
      <c r="N151" s="50">
        <f t="shared" si="12"/>
        <v>7.4799999999999986</v>
      </c>
      <c r="O151" s="50">
        <f t="shared" si="12"/>
        <v>7.6999999999999975</v>
      </c>
      <c r="P151" s="50">
        <f t="shared" si="12"/>
        <v>7.3699999999999974</v>
      </c>
      <c r="Q151" s="50">
        <f t="shared" si="12"/>
        <v>7.2499999999999964</v>
      </c>
      <c r="R151" s="50">
        <f t="shared" si="12"/>
        <v>7.0999999999999979</v>
      </c>
      <c r="S151" s="50">
        <f t="shared" si="12"/>
        <v>6.9399999999999977</v>
      </c>
      <c r="T151" s="50">
        <f t="shared" si="12"/>
        <v>6.6499999999999968</v>
      </c>
      <c r="U151" s="50">
        <f t="shared" si="12"/>
        <v>6.9199999999999982</v>
      </c>
      <c r="V151" s="50">
        <f t="shared" si="12"/>
        <v>6.7099999999999973</v>
      </c>
      <c r="W151" s="50">
        <f t="shared" si="12"/>
        <v>3.0899999999999967</v>
      </c>
      <c r="X151" s="50">
        <f t="shared" si="12"/>
        <v>2.909999999999997</v>
      </c>
      <c r="Y151" s="50">
        <f>Y44-SUM(Y46:Y56)+SUM(Y58:Y150)</f>
        <v>2.659999999999997</v>
      </c>
      <c r="Z151" s="50">
        <f>Z44-SUM(Z46:Z56)+SUM(Z58:Z150)</f>
        <v>2.8699999999999979</v>
      </c>
      <c r="AA151" s="50">
        <f t="shared" ref="AA151:AG151" si="13">AA44-SUM(AA46:AA56)+SUM(AA58:AA150)</f>
        <v>2.9999999999999969</v>
      </c>
      <c r="AB151" s="50">
        <f t="shared" si="13"/>
        <v>2.829999999999997</v>
      </c>
      <c r="AC151" s="50">
        <f t="shared" si="13"/>
        <v>3.6099999999999981</v>
      </c>
      <c r="AD151" s="50">
        <f t="shared" si="13"/>
        <v>7.8699999999999992</v>
      </c>
      <c r="AE151" s="50">
        <f t="shared" si="13"/>
        <v>7.9199999999999982</v>
      </c>
      <c r="AF151" s="50">
        <f t="shared" si="13"/>
        <v>8.009999999999998</v>
      </c>
      <c r="AG151" s="50">
        <f t="shared" si="13"/>
        <v>7.8599999999999977</v>
      </c>
      <c r="AH151" s="50">
        <f>AH44-SUM(AH46:AH56)+SUM(AH58:AH150)</f>
        <v>8.009999999999998</v>
      </c>
      <c r="AI151" s="50">
        <f t="shared" ref="AI151" si="14">AI44-SUM(AI46:AI56)+SUM(AI58:AI150)</f>
        <v>7.8999999999999986</v>
      </c>
      <c r="AJ151" s="51">
        <f>AJ44-SUM(AJ46:AJ56)+SUM(AJ58:AJ150)</f>
        <v>7.9399999999999977</v>
      </c>
      <c r="AK151" s="37">
        <f>AVERAGE(F151:AJ151)</f>
        <v>6.5351612903225771</v>
      </c>
      <c r="AL151" s="37">
        <f>AK151*1000</f>
        <v>6535.1612903225769</v>
      </c>
      <c r="AM151" s="230">
        <f t="shared" si="10"/>
        <v>202.58999999999989</v>
      </c>
      <c r="AN151" s="19">
        <v>86400</v>
      </c>
      <c r="AO151" s="231">
        <f t="shared" si="11"/>
        <v>17503775.999999989</v>
      </c>
    </row>
    <row r="152" spans="1:41" s="7" customFormat="1" ht="16.5" thickTop="1" thickBot="1" x14ac:dyDescent="0.3">
      <c r="A152" s="11"/>
      <c r="D152" s="13"/>
      <c r="E152" s="6"/>
      <c r="F152" s="37"/>
      <c r="G152" s="37"/>
      <c r="H152" s="37"/>
      <c r="I152" s="37"/>
      <c r="J152" s="37"/>
      <c r="K152" s="37"/>
      <c r="L152" s="37"/>
      <c r="M152" s="37"/>
      <c r="N152" s="37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M152" s="13"/>
      <c r="AO152" s="14"/>
    </row>
    <row r="153" spans="1:41" ht="15.75" thickTop="1" x14ac:dyDescent="0.25">
      <c r="A153" s="11"/>
      <c r="B153" s="22" t="s">
        <v>118</v>
      </c>
      <c r="C153" s="23" t="s">
        <v>119</v>
      </c>
      <c r="D153" s="8">
        <v>0.26</v>
      </c>
      <c r="E153" s="44"/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8">
        <v>0</v>
      </c>
      <c r="AK153" s="37"/>
      <c r="AM153" s="226">
        <f t="shared" si="10"/>
        <v>0</v>
      </c>
      <c r="AN153" s="9">
        <v>86400</v>
      </c>
      <c r="AO153" s="227">
        <f t="shared" si="11"/>
        <v>0</v>
      </c>
    </row>
    <row r="154" spans="1:41" x14ac:dyDescent="0.25">
      <c r="A154" s="11"/>
      <c r="B154" s="15"/>
      <c r="C154" s="16" t="s">
        <v>120</v>
      </c>
      <c r="D154" s="13">
        <v>0.25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49">
        <v>0</v>
      </c>
      <c r="AK154" s="37"/>
      <c r="AM154" s="228">
        <f t="shared" si="10"/>
        <v>0</v>
      </c>
      <c r="AN154" s="7">
        <v>86400</v>
      </c>
      <c r="AO154" s="229">
        <f t="shared" si="11"/>
        <v>0</v>
      </c>
    </row>
    <row r="155" spans="1:41" x14ac:dyDescent="0.25">
      <c r="A155" s="41"/>
      <c r="B155" s="15"/>
      <c r="C155" s="16" t="s">
        <v>121</v>
      </c>
      <c r="D155" s="13">
        <v>0.24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49">
        <v>0</v>
      </c>
      <c r="AK155" s="37"/>
      <c r="AM155" s="228">
        <f t="shared" si="10"/>
        <v>0</v>
      </c>
      <c r="AN155" s="7">
        <v>86400</v>
      </c>
      <c r="AO155" s="229">
        <f t="shared" si="11"/>
        <v>0</v>
      </c>
    </row>
    <row r="156" spans="1:41" x14ac:dyDescent="0.25">
      <c r="A156" s="41"/>
      <c r="B156" s="15"/>
      <c r="C156" s="16"/>
      <c r="D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53"/>
      <c r="AK156" s="13"/>
      <c r="AM156" s="228"/>
      <c r="AN156" s="7"/>
      <c r="AO156" s="229"/>
    </row>
    <row r="157" spans="1:41" s="7" customFormat="1" ht="15.75" thickBot="1" x14ac:dyDescent="0.3">
      <c r="A157" s="38"/>
      <c r="B157" s="18"/>
      <c r="C157" s="25" t="s">
        <v>139</v>
      </c>
      <c r="D157" s="211"/>
      <c r="E157" s="45">
        <f>86400*SUM(F157:AJ157)</f>
        <v>0</v>
      </c>
      <c r="F157" s="50">
        <f>SUM(F153:F155)</f>
        <v>0</v>
      </c>
      <c r="G157" s="50">
        <f t="shared" ref="G157:AJ157" si="15">SUM(G153:G155)</f>
        <v>0</v>
      </c>
      <c r="H157" s="50">
        <f t="shared" si="15"/>
        <v>0</v>
      </c>
      <c r="I157" s="50">
        <f t="shared" si="15"/>
        <v>0</v>
      </c>
      <c r="J157" s="50">
        <f>SUM(J153:J155)</f>
        <v>0</v>
      </c>
      <c r="K157" s="50">
        <f t="shared" si="15"/>
        <v>0</v>
      </c>
      <c r="L157" s="50">
        <f t="shared" si="15"/>
        <v>0</v>
      </c>
      <c r="M157" s="50">
        <f t="shared" si="15"/>
        <v>0</v>
      </c>
      <c r="N157" s="50">
        <f t="shared" si="15"/>
        <v>0</v>
      </c>
      <c r="O157" s="50">
        <f>SUM(O153:O155)</f>
        <v>0</v>
      </c>
      <c r="P157" s="50">
        <f t="shared" si="15"/>
        <v>0</v>
      </c>
      <c r="Q157" s="50">
        <f>SUM(Q153:Q155)</f>
        <v>0</v>
      </c>
      <c r="R157" s="50">
        <f t="shared" si="15"/>
        <v>0</v>
      </c>
      <c r="S157" s="50">
        <f t="shared" si="15"/>
        <v>0</v>
      </c>
      <c r="T157" s="50">
        <f t="shared" si="15"/>
        <v>0</v>
      </c>
      <c r="U157" s="50">
        <f t="shared" si="15"/>
        <v>0</v>
      </c>
      <c r="V157" s="50">
        <f t="shared" si="15"/>
        <v>0</v>
      </c>
      <c r="W157" s="50">
        <f t="shared" si="15"/>
        <v>0</v>
      </c>
      <c r="X157" s="50">
        <f t="shared" si="15"/>
        <v>0</v>
      </c>
      <c r="Y157" s="50">
        <f t="shared" si="15"/>
        <v>0</v>
      </c>
      <c r="Z157" s="50">
        <f t="shared" si="15"/>
        <v>0</v>
      </c>
      <c r="AA157" s="50">
        <f t="shared" si="15"/>
        <v>0</v>
      </c>
      <c r="AB157" s="50">
        <f t="shared" si="15"/>
        <v>0</v>
      </c>
      <c r="AC157" s="50">
        <f t="shared" si="15"/>
        <v>0</v>
      </c>
      <c r="AD157" s="50">
        <f t="shared" si="15"/>
        <v>0</v>
      </c>
      <c r="AE157" s="50">
        <f t="shared" si="15"/>
        <v>0</v>
      </c>
      <c r="AF157" s="50">
        <f t="shared" si="15"/>
        <v>0</v>
      </c>
      <c r="AG157" s="50">
        <f t="shared" si="15"/>
        <v>0</v>
      </c>
      <c r="AH157" s="50">
        <f t="shared" si="15"/>
        <v>0</v>
      </c>
      <c r="AI157" s="50">
        <f t="shared" si="15"/>
        <v>0</v>
      </c>
      <c r="AJ157" s="51">
        <f t="shared" si="15"/>
        <v>0</v>
      </c>
      <c r="AK157" s="37"/>
      <c r="AM157" s="230">
        <f t="shared" si="10"/>
        <v>0</v>
      </c>
      <c r="AN157" s="19">
        <v>86400</v>
      </c>
      <c r="AO157" s="231">
        <f t="shared" si="11"/>
        <v>0</v>
      </c>
    </row>
    <row r="158" spans="1:41" ht="16.5" thickTop="1" thickBot="1" x14ac:dyDescent="0.3">
      <c r="F158" s="221" t="s">
        <v>359</v>
      </c>
    </row>
    <row r="159" spans="1:41" ht="24.75" thickTop="1" thickBot="1" x14ac:dyDescent="0.4">
      <c r="A159" s="215" t="s">
        <v>360</v>
      </c>
      <c r="B159" s="216"/>
      <c r="C159" s="216"/>
      <c r="D159" s="217" t="s">
        <v>356</v>
      </c>
      <c r="E159" s="218">
        <f t="shared" ref="E159:AJ159" si="16">E157+E151+E40+E22+E11</f>
        <v>28140479.999999985</v>
      </c>
      <c r="F159" s="219">
        <f t="shared" si="16"/>
        <v>11.11</v>
      </c>
      <c r="G159" s="219">
        <f t="shared" si="16"/>
        <v>10.610000000000001</v>
      </c>
      <c r="H159" s="219">
        <f t="shared" si="16"/>
        <v>11.45</v>
      </c>
      <c r="I159" s="219">
        <f t="shared" si="16"/>
        <v>11.239999999999993</v>
      </c>
      <c r="J159" s="219">
        <f t="shared" si="16"/>
        <v>11.089999999999996</v>
      </c>
      <c r="K159" s="219">
        <f t="shared" si="16"/>
        <v>11.859999999999994</v>
      </c>
      <c r="L159" s="219">
        <f t="shared" si="16"/>
        <v>11.799999999999997</v>
      </c>
      <c r="M159" s="219">
        <f t="shared" si="16"/>
        <v>11.619999999999997</v>
      </c>
      <c r="N159" s="219">
        <f t="shared" si="16"/>
        <v>11.629999999999995</v>
      </c>
      <c r="O159" s="219">
        <f t="shared" si="16"/>
        <v>12.159999999999997</v>
      </c>
      <c r="P159" s="219">
        <f t="shared" si="16"/>
        <v>12.329999999999997</v>
      </c>
      <c r="Q159" s="219">
        <f t="shared" si="16"/>
        <v>12.189999999999992</v>
      </c>
      <c r="R159" s="219">
        <f t="shared" si="16"/>
        <v>11.659999999999995</v>
      </c>
      <c r="S159" s="219">
        <f t="shared" si="16"/>
        <v>10.919999999999996</v>
      </c>
      <c r="T159" s="219">
        <f t="shared" si="16"/>
        <v>9.8799999999999955</v>
      </c>
      <c r="U159" s="219">
        <f t="shared" si="16"/>
        <v>10.169999999999996</v>
      </c>
      <c r="V159" s="219">
        <f t="shared" si="16"/>
        <v>10.459999999999996</v>
      </c>
      <c r="W159" s="219">
        <f t="shared" si="16"/>
        <v>7.2999999999999918</v>
      </c>
      <c r="X159" s="219">
        <f t="shared" si="16"/>
        <v>7.0999999999999925</v>
      </c>
      <c r="Y159" s="219">
        <f>Y157+Y151+Y40+Y22+Y11</f>
        <v>6.8599999999999941</v>
      </c>
      <c r="Z159" s="219">
        <f t="shared" si="16"/>
        <v>7.1099999999999941</v>
      </c>
      <c r="AA159" s="219">
        <f t="shared" si="16"/>
        <v>7.2599999999999962</v>
      </c>
      <c r="AB159" s="219">
        <f t="shared" si="16"/>
        <v>7.029999999999994</v>
      </c>
      <c r="AC159" s="219">
        <f t="shared" si="16"/>
        <v>7.5399999999999991</v>
      </c>
      <c r="AD159" s="219">
        <f t="shared" si="16"/>
        <v>11.629999999999999</v>
      </c>
      <c r="AE159" s="219">
        <f t="shared" si="16"/>
        <v>11.929999999999994</v>
      </c>
      <c r="AF159" s="219">
        <f t="shared" si="16"/>
        <v>12.019999999999994</v>
      </c>
      <c r="AG159" s="219">
        <f t="shared" si="16"/>
        <v>11.879999999999995</v>
      </c>
      <c r="AH159" s="219">
        <f t="shared" si="16"/>
        <v>12.019999999999998</v>
      </c>
      <c r="AI159" s="219">
        <f t="shared" si="16"/>
        <v>11.889999999999999</v>
      </c>
      <c r="AJ159" s="220">
        <f t="shared" si="16"/>
        <v>11.949999999999998</v>
      </c>
      <c r="AK159" s="332"/>
      <c r="AO159" s="27">
        <f>SUM(AO157+AO151+AO40+AO22+AO11)</f>
        <v>28140479.999999985</v>
      </c>
    </row>
    <row r="160" spans="1:41" ht="16.5" thickTop="1" thickBot="1" x14ac:dyDescent="0.3">
      <c r="E160" s="212" t="s">
        <v>365</v>
      </c>
      <c r="F160" s="206">
        <f t="shared" ref="F160:AJ160" si="17">86400*F159</f>
        <v>959904</v>
      </c>
      <c r="G160" s="207">
        <f t="shared" si="17"/>
        <v>916704.00000000012</v>
      </c>
      <c r="H160" s="207">
        <f>86400*H159</f>
        <v>989279.99999999988</v>
      </c>
      <c r="I160" s="207">
        <f>86400*I159</f>
        <v>971135.99999999942</v>
      </c>
      <c r="J160" s="207">
        <f t="shared" si="17"/>
        <v>958175.99999999965</v>
      </c>
      <c r="K160" s="207">
        <f t="shared" si="17"/>
        <v>1024703.9999999995</v>
      </c>
      <c r="L160" s="207">
        <f t="shared" si="17"/>
        <v>1019519.9999999998</v>
      </c>
      <c r="M160" s="207">
        <f t="shared" si="17"/>
        <v>1003967.9999999998</v>
      </c>
      <c r="N160" s="207">
        <f t="shared" si="17"/>
        <v>1004831.9999999997</v>
      </c>
      <c r="O160" s="207">
        <f t="shared" si="17"/>
        <v>1050623.9999999998</v>
      </c>
      <c r="P160" s="207">
        <f t="shared" si="17"/>
        <v>1065311.9999999998</v>
      </c>
      <c r="Q160" s="207">
        <f t="shared" si="17"/>
        <v>1053215.9999999993</v>
      </c>
      <c r="R160" s="207">
        <f t="shared" si="17"/>
        <v>1007423.9999999995</v>
      </c>
      <c r="S160" s="207">
        <f t="shared" si="17"/>
        <v>943487.99999999965</v>
      </c>
      <c r="T160" s="207">
        <f t="shared" si="17"/>
        <v>853631.99999999965</v>
      </c>
      <c r="U160" s="207">
        <f t="shared" si="17"/>
        <v>878687.99999999965</v>
      </c>
      <c r="V160" s="207">
        <f t="shared" si="17"/>
        <v>903743.99999999965</v>
      </c>
      <c r="W160" s="207">
        <f t="shared" si="17"/>
        <v>630719.9999999993</v>
      </c>
      <c r="X160" s="207">
        <f t="shared" si="17"/>
        <v>613439.9999999993</v>
      </c>
      <c r="Y160" s="207">
        <f t="shared" si="17"/>
        <v>592703.99999999953</v>
      </c>
      <c r="Z160" s="207">
        <f t="shared" si="17"/>
        <v>614303.99999999953</v>
      </c>
      <c r="AA160" s="207">
        <f t="shared" si="17"/>
        <v>627263.99999999965</v>
      </c>
      <c r="AB160" s="207">
        <f t="shared" si="17"/>
        <v>607391.99999999953</v>
      </c>
      <c r="AC160" s="207">
        <f t="shared" si="17"/>
        <v>651455.99999999988</v>
      </c>
      <c r="AD160" s="207">
        <f t="shared" si="17"/>
        <v>1004831.9999999999</v>
      </c>
      <c r="AE160" s="207">
        <f t="shared" si="17"/>
        <v>1030751.9999999995</v>
      </c>
      <c r="AF160" s="207">
        <f t="shared" si="17"/>
        <v>1038527.9999999995</v>
      </c>
      <c r="AG160" s="207">
        <f t="shared" si="17"/>
        <v>1026431.9999999997</v>
      </c>
      <c r="AH160" s="207">
        <f t="shared" si="17"/>
        <v>1038527.9999999998</v>
      </c>
      <c r="AI160" s="207">
        <f t="shared" si="17"/>
        <v>1027295.9999999999</v>
      </c>
      <c r="AJ160" s="208">
        <f t="shared" si="17"/>
        <v>1032479.9999999998</v>
      </c>
      <c r="AK160" s="333"/>
      <c r="AL160" s="209"/>
    </row>
    <row r="161" spans="5:38" ht="15.75" thickTop="1" x14ac:dyDescent="0.25">
      <c r="E161" s="213" t="s">
        <v>355</v>
      </c>
      <c r="AL161" s="209"/>
    </row>
  </sheetData>
  <conditionalFormatting sqref="F5:AK6 F8:AK9">
    <cfRule type="cellIs" dxfId="62" priority="24" operator="greaterThan">
      <formula>0</formula>
    </cfRule>
  </conditionalFormatting>
  <conditionalFormatting sqref="F13:AK14 F16:AK18">
    <cfRule type="cellIs" dxfId="61" priority="23" operator="greaterThan">
      <formula>0</formula>
    </cfRule>
  </conditionalFormatting>
  <conditionalFormatting sqref="F27:AK38">
    <cfRule type="cellIs" dxfId="60" priority="22" operator="greaterThan">
      <formula>0</formula>
    </cfRule>
  </conditionalFormatting>
  <conditionalFormatting sqref="F44:AK94">
    <cfRule type="cellIs" dxfId="59" priority="21" operator="greaterThan">
      <formula>0</formula>
    </cfRule>
  </conditionalFormatting>
  <conditionalFormatting sqref="F153:AK155">
    <cfRule type="cellIs" dxfId="58" priority="20" operator="greaterThan">
      <formula>0</formula>
    </cfRule>
  </conditionalFormatting>
  <conditionalFormatting sqref="F97:AK126 F128:AK129 F131:AK131 F133:AK133 F135:AK136 F138:AK141 F145:AK148">
    <cfRule type="cellIs" dxfId="57" priority="19" operator="greaterThan">
      <formula>0</formula>
    </cfRule>
  </conditionalFormatting>
  <conditionalFormatting sqref="F24">
    <cfRule type="cellIs" dxfId="56" priority="9" operator="greaterThan">
      <formula>0</formula>
    </cfRule>
  </conditionalFormatting>
  <conditionalFormatting sqref="F25:AK25">
    <cfRule type="cellIs" dxfId="55" priority="8" operator="greaterThan">
      <formula>0</formula>
    </cfRule>
  </conditionalFormatting>
  <pageMargins left="0.7" right="0.7" top="0.75" bottom="0.75" header="0.3" footer="0.3"/>
  <pageSetup paperSize="8" scale="4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AP161"/>
  <sheetViews>
    <sheetView tabSelected="1" zoomScaleNormal="100" workbookViewId="0">
      <pane xSplit="5" ySplit="4" topLeftCell="Z80" activePane="bottomRight" state="frozen"/>
      <selection pane="topRight" activeCell="O1" sqref="O1"/>
      <selection pane="bottomLeft" activeCell="A4" sqref="A4"/>
      <selection pane="bottomRight" activeCell="C90" sqref="C90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7.42578125" style="6" customWidth="1"/>
    <col min="6" max="14" width="9.140625" style="37" customWidth="1"/>
    <col min="15" max="16" width="9.140625" style="13" customWidth="1"/>
    <col min="17" max="20" width="9.140625" style="13"/>
    <col min="21" max="21" width="9.140625" style="37"/>
    <col min="22" max="23" width="9.140625" style="13"/>
    <col min="24" max="26" width="9.140625" style="4"/>
    <col min="27" max="27" width="9.140625" style="13"/>
    <col min="28" max="29" width="9.140625" style="4"/>
    <col min="30" max="30" width="9.140625" style="4" customWidth="1"/>
    <col min="31" max="37" width="9.140625" style="4"/>
    <col min="38" max="38" width="9.5703125" style="4" bestFit="1" customWidth="1"/>
    <col min="39" max="39" width="11.7109375" customWidth="1"/>
    <col min="42" max="42" width="13.5703125" customWidth="1"/>
    <col min="248" max="248" width="13.42578125" bestFit="1" customWidth="1"/>
    <col min="249" max="249" width="22.28515625" bestFit="1" customWidth="1"/>
    <col min="250" max="250" width="27.5703125" bestFit="1" customWidth="1"/>
    <col min="251" max="251" width="9.7109375" bestFit="1" customWidth="1"/>
    <col min="252" max="253" width="9.7109375" customWidth="1"/>
    <col min="254" max="254" width="14.140625" customWidth="1"/>
    <col min="255" max="255" width="15.42578125" bestFit="1" customWidth="1"/>
    <col min="256" max="256" width="15.140625" bestFit="1" customWidth="1"/>
    <col min="257" max="258" width="11.28515625" bestFit="1" customWidth="1"/>
    <col min="259" max="259" width="12" customWidth="1"/>
    <col min="260" max="260" width="13.140625" customWidth="1"/>
    <col min="261" max="266" width="7.7109375" customWidth="1"/>
    <col min="267" max="267" width="8.5703125" bestFit="1" customWidth="1"/>
    <col min="268" max="269" width="7.7109375" customWidth="1"/>
    <col min="270" max="270" width="8.5703125" bestFit="1" customWidth="1"/>
    <col min="271" max="271" width="7.7109375" customWidth="1"/>
    <col min="504" max="504" width="13.42578125" bestFit="1" customWidth="1"/>
    <col min="505" max="505" width="22.28515625" bestFit="1" customWidth="1"/>
    <col min="506" max="506" width="27.5703125" bestFit="1" customWidth="1"/>
    <col min="507" max="507" width="9.7109375" bestFit="1" customWidth="1"/>
    <col min="508" max="509" width="9.7109375" customWidth="1"/>
    <col min="510" max="510" width="14.140625" customWidth="1"/>
    <col min="511" max="511" width="15.42578125" bestFit="1" customWidth="1"/>
    <col min="512" max="512" width="15.140625" bestFit="1" customWidth="1"/>
    <col min="513" max="514" width="11.28515625" bestFit="1" customWidth="1"/>
    <col min="515" max="515" width="12" customWidth="1"/>
    <col min="516" max="516" width="13.140625" customWidth="1"/>
    <col min="517" max="522" width="7.7109375" customWidth="1"/>
    <col min="523" max="523" width="8.5703125" bestFit="1" customWidth="1"/>
    <col min="524" max="525" width="7.7109375" customWidth="1"/>
    <col min="526" max="526" width="8.5703125" bestFit="1" customWidth="1"/>
    <col min="527" max="527" width="7.7109375" customWidth="1"/>
    <col min="760" max="760" width="13.42578125" bestFit="1" customWidth="1"/>
    <col min="761" max="761" width="22.28515625" bestFit="1" customWidth="1"/>
    <col min="762" max="762" width="27.5703125" bestFit="1" customWidth="1"/>
    <col min="763" max="763" width="9.7109375" bestFit="1" customWidth="1"/>
    <col min="764" max="765" width="9.7109375" customWidth="1"/>
    <col min="766" max="766" width="14.140625" customWidth="1"/>
    <col min="767" max="767" width="15.42578125" bestFit="1" customWidth="1"/>
    <col min="768" max="768" width="15.140625" bestFit="1" customWidth="1"/>
    <col min="769" max="770" width="11.28515625" bestFit="1" customWidth="1"/>
    <col min="771" max="771" width="12" customWidth="1"/>
    <col min="772" max="772" width="13.140625" customWidth="1"/>
    <col min="773" max="778" width="7.7109375" customWidth="1"/>
    <col min="779" max="779" width="8.5703125" bestFit="1" customWidth="1"/>
    <col min="780" max="781" width="7.7109375" customWidth="1"/>
    <col min="782" max="782" width="8.5703125" bestFit="1" customWidth="1"/>
    <col min="783" max="783" width="7.7109375" customWidth="1"/>
    <col min="1016" max="1016" width="13.42578125" bestFit="1" customWidth="1"/>
    <col min="1017" max="1017" width="22.28515625" bestFit="1" customWidth="1"/>
    <col min="1018" max="1018" width="27.5703125" bestFit="1" customWidth="1"/>
    <col min="1019" max="1019" width="9.7109375" bestFit="1" customWidth="1"/>
    <col min="1020" max="1021" width="9.7109375" customWidth="1"/>
    <col min="1022" max="1022" width="14.140625" customWidth="1"/>
    <col min="1023" max="1023" width="15.42578125" bestFit="1" customWidth="1"/>
    <col min="1024" max="1024" width="15.140625" bestFit="1" customWidth="1"/>
    <col min="1025" max="1026" width="11.28515625" bestFit="1" customWidth="1"/>
    <col min="1027" max="1027" width="12" customWidth="1"/>
    <col min="1028" max="1028" width="13.140625" customWidth="1"/>
    <col min="1029" max="1034" width="7.7109375" customWidth="1"/>
    <col min="1035" max="1035" width="8.5703125" bestFit="1" customWidth="1"/>
    <col min="1036" max="1037" width="7.7109375" customWidth="1"/>
    <col min="1038" max="1038" width="8.5703125" bestFit="1" customWidth="1"/>
    <col min="1039" max="1039" width="7.7109375" customWidth="1"/>
    <col min="1272" max="1272" width="13.42578125" bestFit="1" customWidth="1"/>
    <col min="1273" max="1273" width="22.28515625" bestFit="1" customWidth="1"/>
    <col min="1274" max="1274" width="27.5703125" bestFit="1" customWidth="1"/>
    <col min="1275" max="1275" width="9.7109375" bestFit="1" customWidth="1"/>
    <col min="1276" max="1277" width="9.7109375" customWidth="1"/>
    <col min="1278" max="1278" width="14.140625" customWidth="1"/>
    <col min="1279" max="1279" width="15.42578125" bestFit="1" customWidth="1"/>
    <col min="1280" max="1280" width="15.140625" bestFit="1" customWidth="1"/>
    <col min="1281" max="1282" width="11.28515625" bestFit="1" customWidth="1"/>
    <col min="1283" max="1283" width="12" customWidth="1"/>
    <col min="1284" max="1284" width="13.140625" customWidth="1"/>
    <col min="1285" max="1290" width="7.7109375" customWidth="1"/>
    <col min="1291" max="1291" width="8.5703125" bestFit="1" customWidth="1"/>
    <col min="1292" max="1293" width="7.7109375" customWidth="1"/>
    <col min="1294" max="1294" width="8.5703125" bestFit="1" customWidth="1"/>
    <col min="1295" max="1295" width="7.7109375" customWidth="1"/>
    <col min="1528" max="1528" width="13.42578125" bestFit="1" customWidth="1"/>
    <col min="1529" max="1529" width="22.28515625" bestFit="1" customWidth="1"/>
    <col min="1530" max="1530" width="27.5703125" bestFit="1" customWidth="1"/>
    <col min="1531" max="1531" width="9.7109375" bestFit="1" customWidth="1"/>
    <col min="1532" max="1533" width="9.7109375" customWidth="1"/>
    <col min="1534" max="1534" width="14.140625" customWidth="1"/>
    <col min="1535" max="1535" width="15.42578125" bestFit="1" customWidth="1"/>
    <col min="1536" max="1536" width="15.140625" bestFit="1" customWidth="1"/>
    <col min="1537" max="1538" width="11.28515625" bestFit="1" customWidth="1"/>
    <col min="1539" max="1539" width="12" customWidth="1"/>
    <col min="1540" max="1540" width="13.140625" customWidth="1"/>
    <col min="1541" max="1546" width="7.7109375" customWidth="1"/>
    <col min="1547" max="1547" width="8.5703125" bestFit="1" customWidth="1"/>
    <col min="1548" max="1549" width="7.7109375" customWidth="1"/>
    <col min="1550" max="1550" width="8.5703125" bestFit="1" customWidth="1"/>
    <col min="1551" max="1551" width="7.7109375" customWidth="1"/>
    <col min="1784" max="1784" width="13.42578125" bestFit="1" customWidth="1"/>
    <col min="1785" max="1785" width="22.28515625" bestFit="1" customWidth="1"/>
    <col min="1786" max="1786" width="27.5703125" bestFit="1" customWidth="1"/>
    <col min="1787" max="1787" width="9.7109375" bestFit="1" customWidth="1"/>
    <col min="1788" max="1789" width="9.7109375" customWidth="1"/>
    <col min="1790" max="1790" width="14.140625" customWidth="1"/>
    <col min="1791" max="1791" width="15.42578125" bestFit="1" customWidth="1"/>
    <col min="1792" max="1792" width="15.140625" bestFit="1" customWidth="1"/>
    <col min="1793" max="1794" width="11.28515625" bestFit="1" customWidth="1"/>
    <col min="1795" max="1795" width="12" customWidth="1"/>
    <col min="1796" max="1796" width="13.140625" customWidth="1"/>
    <col min="1797" max="1802" width="7.7109375" customWidth="1"/>
    <col min="1803" max="1803" width="8.5703125" bestFit="1" customWidth="1"/>
    <col min="1804" max="1805" width="7.7109375" customWidth="1"/>
    <col min="1806" max="1806" width="8.5703125" bestFit="1" customWidth="1"/>
    <col min="1807" max="1807" width="7.7109375" customWidth="1"/>
    <col min="2040" max="2040" width="13.42578125" bestFit="1" customWidth="1"/>
    <col min="2041" max="2041" width="22.28515625" bestFit="1" customWidth="1"/>
    <col min="2042" max="2042" width="27.5703125" bestFit="1" customWidth="1"/>
    <col min="2043" max="2043" width="9.7109375" bestFit="1" customWidth="1"/>
    <col min="2044" max="2045" width="9.7109375" customWidth="1"/>
    <col min="2046" max="2046" width="14.140625" customWidth="1"/>
    <col min="2047" max="2047" width="15.42578125" bestFit="1" customWidth="1"/>
    <col min="2048" max="2048" width="15.140625" bestFit="1" customWidth="1"/>
    <col min="2049" max="2050" width="11.28515625" bestFit="1" customWidth="1"/>
    <col min="2051" max="2051" width="12" customWidth="1"/>
    <col min="2052" max="2052" width="13.140625" customWidth="1"/>
    <col min="2053" max="2058" width="7.7109375" customWidth="1"/>
    <col min="2059" max="2059" width="8.5703125" bestFit="1" customWidth="1"/>
    <col min="2060" max="2061" width="7.7109375" customWidth="1"/>
    <col min="2062" max="2062" width="8.5703125" bestFit="1" customWidth="1"/>
    <col min="2063" max="2063" width="7.7109375" customWidth="1"/>
    <col min="2296" max="2296" width="13.42578125" bestFit="1" customWidth="1"/>
    <col min="2297" max="2297" width="22.28515625" bestFit="1" customWidth="1"/>
    <col min="2298" max="2298" width="27.5703125" bestFit="1" customWidth="1"/>
    <col min="2299" max="2299" width="9.7109375" bestFit="1" customWidth="1"/>
    <col min="2300" max="2301" width="9.7109375" customWidth="1"/>
    <col min="2302" max="2302" width="14.140625" customWidth="1"/>
    <col min="2303" max="2303" width="15.42578125" bestFit="1" customWidth="1"/>
    <col min="2304" max="2304" width="15.140625" bestFit="1" customWidth="1"/>
    <col min="2305" max="2306" width="11.28515625" bestFit="1" customWidth="1"/>
    <col min="2307" max="2307" width="12" customWidth="1"/>
    <col min="2308" max="2308" width="13.140625" customWidth="1"/>
    <col min="2309" max="2314" width="7.7109375" customWidth="1"/>
    <col min="2315" max="2315" width="8.5703125" bestFit="1" customWidth="1"/>
    <col min="2316" max="2317" width="7.7109375" customWidth="1"/>
    <col min="2318" max="2318" width="8.5703125" bestFit="1" customWidth="1"/>
    <col min="2319" max="2319" width="7.7109375" customWidth="1"/>
    <col min="2552" max="2552" width="13.42578125" bestFit="1" customWidth="1"/>
    <col min="2553" max="2553" width="22.28515625" bestFit="1" customWidth="1"/>
    <col min="2554" max="2554" width="27.5703125" bestFit="1" customWidth="1"/>
    <col min="2555" max="2555" width="9.7109375" bestFit="1" customWidth="1"/>
    <col min="2556" max="2557" width="9.7109375" customWidth="1"/>
    <col min="2558" max="2558" width="14.140625" customWidth="1"/>
    <col min="2559" max="2559" width="15.42578125" bestFit="1" customWidth="1"/>
    <col min="2560" max="2560" width="15.140625" bestFit="1" customWidth="1"/>
    <col min="2561" max="2562" width="11.28515625" bestFit="1" customWidth="1"/>
    <col min="2563" max="2563" width="12" customWidth="1"/>
    <col min="2564" max="2564" width="13.140625" customWidth="1"/>
    <col min="2565" max="2570" width="7.7109375" customWidth="1"/>
    <col min="2571" max="2571" width="8.5703125" bestFit="1" customWidth="1"/>
    <col min="2572" max="2573" width="7.7109375" customWidth="1"/>
    <col min="2574" max="2574" width="8.5703125" bestFit="1" customWidth="1"/>
    <col min="2575" max="2575" width="7.7109375" customWidth="1"/>
    <col min="2808" max="2808" width="13.42578125" bestFit="1" customWidth="1"/>
    <col min="2809" max="2809" width="22.28515625" bestFit="1" customWidth="1"/>
    <col min="2810" max="2810" width="27.5703125" bestFit="1" customWidth="1"/>
    <col min="2811" max="2811" width="9.7109375" bestFit="1" customWidth="1"/>
    <col min="2812" max="2813" width="9.7109375" customWidth="1"/>
    <col min="2814" max="2814" width="14.140625" customWidth="1"/>
    <col min="2815" max="2815" width="15.42578125" bestFit="1" customWidth="1"/>
    <col min="2816" max="2816" width="15.140625" bestFit="1" customWidth="1"/>
    <col min="2817" max="2818" width="11.28515625" bestFit="1" customWidth="1"/>
    <col min="2819" max="2819" width="12" customWidth="1"/>
    <col min="2820" max="2820" width="13.140625" customWidth="1"/>
    <col min="2821" max="2826" width="7.7109375" customWidth="1"/>
    <col min="2827" max="2827" width="8.5703125" bestFit="1" customWidth="1"/>
    <col min="2828" max="2829" width="7.7109375" customWidth="1"/>
    <col min="2830" max="2830" width="8.5703125" bestFit="1" customWidth="1"/>
    <col min="2831" max="2831" width="7.7109375" customWidth="1"/>
    <col min="3064" max="3064" width="13.42578125" bestFit="1" customWidth="1"/>
    <col min="3065" max="3065" width="22.28515625" bestFit="1" customWidth="1"/>
    <col min="3066" max="3066" width="27.5703125" bestFit="1" customWidth="1"/>
    <col min="3067" max="3067" width="9.7109375" bestFit="1" customWidth="1"/>
    <col min="3068" max="3069" width="9.7109375" customWidth="1"/>
    <col min="3070" max="3070" width="14.140625" customWidth="1"/>
    <col min="3071" max="3071" width="15.42578125" bestFit="1" customWidth="1"/>
    <col min="3072" max="3072" width="15.140625" bestFit="1" customWidth="1"/>
    <col min="3073" max="3074" width="11.28515625" bestFit="1" customWidth="1"/>
    <col min="3075" max="3075" width="12" customWidth="1"/>
    <col min="3076" max="3076" width="13.140625" customWidth="1"/>
    <col min="3077" max="3082" width="7.7109375" customWidth="1"/>
    <col min="3083" max="3083" width="8.5703125" bestFit="1" customWidth="1"/>
    <col min="3084" max="3085" width="7.7109375" customWidth="1"/>
    <col min="3086" max="3086" width="8.5703125" bestFit="1" customWidth="1"/>
    <col min="3087" max="3087" width="7.7109375" customWidth="1"/>
    <col min="3320" max="3320" width="13.42578125" bestFit="1" customWidth="1"/>
    <col min="3321" max="3321" width="22.28515625" bestFit="1" customWidth="1"/>
    <col min="3322" max="3322" width="27.5703125" bestFit="1" customWidth="1"/>
    <col min="3323" max="3323" width="9.7109375" bestFit="1" customWidth="1"/>
    <col min="3324" max="3325" width="9.7109375" customWidth="1"/>
    <col min="3326" max="3326" width="14.140625" customWidth="1"/>
    <col min="3327" max="3327" width="15.42578125" bestFit="1" customWidth="1"/>
    <col min="3328" max="3328" width="15.140625" bestFit="1" customWidth="1"/>
    <col min="3329" max="3330" width="11.28515625" bestFit="1" customWidth="1"/>
    <col min="3331" max="3331" width="12" customWidth="1"/>
    <col min="3332" max="3332" width="13.140625" customWidth="1"/>
    <col min="3333" max="3338" width="7.7109375" customWidth="1"/>
    <col min="3339" max="3339" width="8.5703125" bestFit="1" customWidth="1"/>
    <col min="3340" max="3341" width="7.7109375" customWidth="1"/>
    <col min="3342" max="3342" width="8.5703125" bestFit="1" customWidth="1"/>
    <col min="3343" max="3343" width="7.7109375" customWidth="1"/>
    <col min="3576" max="3576" width="13.42578125" bestFit="1" customWidth="1"/>
    <col min="3577" max="3577" width="22.28515625" bestFit="1" customWidth="1"/>
    <col min="3578" max="3578" width="27.5703125" bestFit="1" customWidth="1"/>
    <col min="3579" max="3579" width="9.7109375" bestFit="1" customWidth="1"/>
    <col min="3580" max="3581" width="9.7109375" customWidth="1"/>
    <col min="3582" max="3582" width="14.140625" customWidth="1"/>
    <col min="3583" max="3583" width="15.42578125" bestFit="1" customWidth="1"/>
    <col min="3584" max="3584" width="15.140625" bestFit="1" customWidth="1"/>
    <col min="3585" max="3586" width="11.28515625" bestFit="1" customWidth="1"/>
    <col min="3587" max="3587" width="12" customWidth="1"/>
    <col min="3588" max="3588" width="13.140625" customWidth="1"/>
    <col min="3589" max="3594" width="7.7109375" customWidth="1"/>
    <col min="3595" max="3595" width="8.5703125" bestFit="1" customWidth="1"/>
    <col min="3596" max="3597" width="7.7109375" customWidth="1"/>
    <col min="3598" max="3598" width="8.5703125" bestFit="1" customWidth="1"/>
    <col min="3599" max="3599" width="7.7109375" customWidth="1"/>
    <col min="3832" max="3832" width="13.42578125" bestFit="1" customWidth="1"/>
    <col min="3833" max="3833" width="22.28515625" bestFit="1" customWidth="1"/>
    <col min="3834" max="3834" width="27.5703125" bestFit="1" customWidth="1"/>
    <col min="3835" max="3835" width="9.7109375" bestFit="1" customWidth="1"/>
    <col min="3836" max="3837" width="9.7109375" customWidth="1"/>
    <col min="3838" max="3838" width="14.140625" customWidth="1"/>
    <col min="3839" max="3839" width="15.42578125" bestFit="1" customWidth="1"/>
    <col min="3840" max="3840" width="15.140625" bestFit="1" customWidth="1"/>
    <col min="3841" max="3842" width="11.28515625" bestFit="1" customWidth="1"/>
    <col min="3843" max="3843" width="12" customWidth="1"/>
    <col min="3844" max="3844" width="13.140625" customWidth="1"/>
    <col min="3845" max="3850" width="7.7109375" customWidth="1"/>
    <col min="3851" max="3851" width="8.5703125" bestFit="1" customWidth="1"/>
    <col min="3852" max="3853" width="7.7109375" customWidth="1"/>
    <col min="3854" max="3854" width="8.5703125" bestFit="1" customWidth="1"/>
    <col min="3855" max="3855" width="7.7109375" customWidth="1"/>
    <col min="4088" max="4088" width="13.42578125" bestFit="1" customWidth="1"/>
    <col min="4089" max="4089" width="22.28515625" bestFit="1" customWidth="1"/>
    <col min="4090" max="4090" width="27.5703125" bestFit="1" customWidth="1"/>
    <col min="4091" max="4091" width="9.7109375" bestFit="1" customWidth="1"/>
    <col min="4092" max="4093" width="9.7109375" customWidth="1"/>
    <col min="4094" max="4094" width="14.140625" customWidth="1"/>
    <col min="4095" max="4095" width="15.42578125" bestFit="1" customWidth="1"/>
    <col min="4096" max="4096" width="15.140625" bestFit="1" customWidth="1"/>
    <col min="4097" max="4098" width="11.28515625" bestFit="1" customWidth="1"/>
    <col min="4099" max="4099" width="12" customWidth="1"/>
    <col min="4100" max="4100" width="13.140625" customWidth="1"/>
    <col min="4101" max="4106" width="7.7109375" customWidth="1"/>
    <col min="4107" max="4107" width="8.5703125" bestFit="1" customWidth="1"/>
    <col min="4108" max="4109" width="7.7109375" customWidth="1"/>
    <col min="4110" max="4110" width="8.5703125" bestFit="1" customWidth="1"/>
    <col min="4111" max="4111" width="7.7109375" customWidth="1"/>
    <col min="4344" max="4344" width="13.42578125" bestFit="1" customWidth="1"/>
    <col min="4345" max="4345" width="22.28515625" bestFit="1" customWidth="1"/>
    <col min="4346" max="4346" width="27.5703125" bestFit="1" customWidth="1"/>
    <col min="4347" max="4347" width="9.7109375" bestFit="1" customWidth="1"/>
    <col min="4348" max="4349" width="9.7109375" customWidth="1"/>
    <col min="4350" max="4350" width="14.140625" customWidth="1"/>
    <col min="4351" max="4351" width="15.42578125" bestFit="1" customWidth="1"/>
    <col min="4352" max="4352" width="15.140625" bestFit="1" customWidth="1"/>
    <col min="4353" max="4354" width="11.28515625" bestFit="1" customWidth="1"/>
    <col min="4355" max="4355" width="12" customWidth="1"/>
    <col min="4356" max="4356" width="13.140625" customWidth="1"/>
    <col min="4357" max="4362" width="7.7109375" customWidth="1"/>
    <col min="4363" max="4363" width="8.5703125" bestFit="1" customWidth="1"/>
    <col min="4364" max="4365" width="7.7109375" customWidth="1"/>
    <col min="4366" max="4366" width="8.5703125" bestFit="1" customWidth="1"/>
    <col min="4367" max="4367" width="7.7109375" customWidth="1"/>
    <col min="4600" max="4600" width="13.42578125" bestFit="1" customWidth="1"/>
    <col min="4601" max="4601" width="22.28515625" bestFit="1" customWidth="1"/>
    <col min="4602" max="4602" width="27.5703125" bestFit="1" customWidth="1"/>
    <col min="4603" max="4603" width="9.7109375" bestFit="1" customWidth="1"/>
    <col min="4604" max="4605" width="9.7109375" customWidth="1"/>
    <col min="4606" max="4606" width="14.140625" customWidth="1"/>
    <col min="4607" max="4607" width="15.42578125" bestFit="1" customWidth="1"/>
    <col min="4608" max="4608" width="15.140625" bestFit="1" customWidth="1"/>
    <col min="4609" max="4610" width="11.28515625" bestFit="1" customWidth="1"/>
    <col min="4611" max="4611" width="12" customWidth="1"/>
    <col min="4612" max="4612" width="13.140625" customWidth="1"/>
    <col min="4613" max="4618" width="7.7109375" customWidth="1"/>
    <col min="4619" max="4619" width="8.5703125" bestFit="1" customWidth="1"/>
    <col min="4620" max="4621" width="7.7109375" customWidth="1"/>
    <col min="4622" max="4622" width="8.5703125" bestFit="1" customWidth="1"/>
    <col min="4623" max="4623" width="7.7109375" customWidth="1"/>
    <col min="4856" max="4856" width="13.42578125" bestFit="1" customWidth="1"/>
    <col min="4857" max="4857" width="22.28515625" bestFit="1" customWidth="1"/>
    <col min="4858" max="4858" width="27.5703125" bestFit="1" customWidth="1"/>
    <col min="4859" max="4859" width="9.7109375" bestFit="1" customWidth="1"/>
    <col min="4860" max="4861" width="9.7109375" customWidth="1"/>
    <col min="4862" max="4862" width="14.140625" customWidth="1"/>
    <col min="4863" max="4863" width="15.42578125" bestFit="1" customWidth="1"/>
    <col min="4864" max="4864" width="15.140625" bestFit="1" customWidth="1"/>
    <col min="4865" max="4866" width="11.28515625" bestFit="1" customWidth="1"/>
    <col min="4867" max="4867" width="12" customWidth="1"/>
    <col min="4868" max="4868" width="13.140625" customWidth="1"/>
    <col min="4869" max="4874" width="7.7109375" customWidth="1"/>
    <col min="4875" max="4875" width="8.5703125" bestFit="1" customWidth="1"/>
    <col min="4876" max="4877" width="7.7109375" customWidth="1"/>
    <col min="4878" max="4878" width="8.5703125" bestFit="1" customWidth="1"/>
    <col min="4879" max="4879" width="7.7109375" customWidth="1"/>
    <col min="5112" max="5112" width="13.42578125" bestFit="1" customWidth="1"/>
    <col min="5113" max="5113" width="22.28515625" bestFit="1" customWidth="1"/>
    <col min="5114" max="5114" width="27.5703125" bestFit="1" customWidth="1"/>
    <col min="5115" max="5115" width="9.7109375" bestFit="1" customWidth="1"/>
    <col min="5116" max="5117" width="9.7109375" customWidth="1"/>
    <col min="5118" max="5118" width="14.140625" customWidth="1"/>
    <col min="5119" max="5119" width="15.42578125" bestFit="1" customWidth="1"/>
    <col min="5120" max="5120" width="15.140625" bestFit="1" customWidth="1"/>
    <col min="5121" max="5122" width="11.28515625" bestFit="1" customWidth="1"/>
    <col min="5123" max="5123" width="12" customWidth="1"/>
    <col min="5124" max="5124" width="13.140625" customWidth="1"/>
    <col min="5125" max="5130" width="7.7109375" customWidth="1"/>
    <col min="5131" max="5131" width="8.5703125" bestFit="1" customWidth="1"/>
    <col min="5132" max="5133" width="7.7109375" customWidth="1"/>
    <col min="5134" max="5134" width="8.5703125" bestFit="1" customWidth="1"/>
    <col min="5135" max="5135" width="7.7109375" customWidth="1"/>
    <col min="5368" max="5368" width="13.42578125" bestFit="1" customWidth="1"/>
    <col min="5369" max="5369" width="22.28515625" bestFit="1" customWidth="1"/>
    <col min="5370" max="5370" width="27.5703125" bestFit="1" customWidth="1"/>
    <col min="5371" max="5371" width="9.7109375" bestFit="1" customWidth="1"/>
    <col min="5372" max="5373" width="9.7109375" customWidth="1"/>
    <col min="5374" max="5374" width="14.140625" customWidth="1"/>
    <col min="5375" max="5375" width="15.42578125" bestFit="1" customWidth="1"/>
    <col min="5376" max="5376" width="15.140625" bestFit="1" customWidth="1"/>
    <col min="5377" max="5378" width="11.28515625" bestFit="1" customWidth="1"/>
    <col min="5379" max="5379" width="12" customWidth="1"/>
    <col min="5380" max="5380" width="13.140625" customWidth="1"/>
    <col min="5381" max="5386" width="7.7109375" customWidth="1"/>
    <col min="5387" max="5387" width="8.5703125" bestFit="1" customWidth="1"/>
    <col min="5388" max="5389" width="7.7109375" customWidth="1"/>
    <col min="5390" max="5390" width="8.5703125" bestFit="1" customWidth="1"/>
    <col min="5391" max="5391" width="7.7109375" customWidth="1"/>
    <col min="5624" max="5624" width="13.42578125" bestFit="1" customWidth="1"/>
    <col min="5625" max="5625" width="22.28515625" bestFit="1" customWidth="1"/>
    <col min="5626" max="5626" width="27.5703125" bestFit="1" customWidth="1"/>
    <col min="5627" max="5627" width="9.7109375" bestFit="1" customWidth="1"/>
    <col min="5628" max="5629" width="9.7109375" customWidth="1"/>
    <col min="5630" max="5630" width="14.140625" customWidth="1"/>
    <col min="5631" max="5631" width="15.42578125" bestFit="1" customWidth="1"/>
    <col min="5632" max="5632" width="15.140625" bestFit="1" customWidth="1"/>
    <col min="5633" max="5634" width="11.28515625" bestFit="1" customWidth="1"/>
    <col min="5635" max="5635" width="12" customWidth="1"/>
    <col min="5636" max="5636" width="13.140625" customWidth="1"/>
    <col min="5637" max="5642" width="7.7109375" customWidth="1"/>
    <col min="5643" max="5643" width="8.5703125" bestFit="1" customWidth="1"/>
    <col min="5644" max="5645" width="7.7109375" customWidth="1"/>
    <col min="5646" max="5646" width="8.5703125" bestFit="1" customWidth="1"/>
    <col min="5647" max="5647" width="7.7109375" customWidth="1"/>
    <col min="5880" max="5880" width="13.42578125" bestFit="1" customWidth="1"/>
    <col min="5881" max="5881" width="22.28515625" bestFit="1" customWidth="1"/>
    <col min="5882" max="5882" width="27.5703125" bestFit="1" customWidth="1"/>
    <col min="5883" max="5883" width="9.7109375" bestFit="1" customWidth="1"/>
    <col min="5884" max="5885" width="9.7109375" customWidth="1"/>
    <col min="5886" max="5886" width="14.140625" customWidth="1"/>
    <col min="5887" max="5887" width="15.42578125" bestFit="1" customWidth="1"/>
    <col min="5888" max="5888" width="15.140625" bestFit="1" customWidth="1"/>
    <col min="5889" max="5890" width="11.28515625" bestFit="1" customWidth="1"/>
    <col min="5891" max="5891" width="12" customWidth="1"/>
    <col min="5892" max="5892" width="13.140625" customWidth="1"/>
    <col min="5893" max="5898" width="7.7109375" customWidth="1"/>
    <col min="5899" max="5899" width="8.5703125" bestFit="1" customWidth="1"/>
    <col min="5900" max="5901" width="7.7109375" customWidth="1"/>
    <col min="5902" max="5902" width="8.5703125" bestFit="1" customWidth="1"/>
    <col min="5903" max="5903" width="7.7109375" customWidth="1"/>
    <col min="6136" max="6136" width="13.42578125" bestFit="1" customWidth="1"/>
    <col min="6137" max="6137" width="22.28515625" bestFit="1" customWidth="1"/>
    <col min="6138" max="6138" width="27.5703125" bestFit="1" customWidth="1"/>
    <col min="6139" max="6139" width="9.7109375" bestFit="1" customWidth="1"/>
    <col min="6140" max="6141" width="9.7109375" customWidth="1"/>
    <col min="6142" max="6142" width="14.140625" customWidth="1"/>
    <col min="6143" max="6143" width="15.42578125" bestFit="1" customWidth="1"/>
    <col min="6144" max="6144" width="15.140625" bestFit="1" customWidth="1"/>
    <col min="6145" max="6146" width="11.28515625" bestFit="1" customWidth="1"/>
    <col min="6147" max="6147" width="12" customWidth="1"/>
    <col min="6148" max="6148" width="13.140625" customWidth="1"/>
    <col min="6149" max="6154" width="7.7109375" customWidth="1"/>
    <col min="6155" max="6155" width="8.5703125" bestFit="1" customWidth="1"/>
    <col min="6156" max="6157" width="7.7109375" customWidth="1"/>
    <col min="6158" max="6158" width="8.5703125" bestFit="1" customWidth="1"/>
    <col min="6159" max="6159" width="7.7109375" customWidth="1"/>
    <col min="6392" max="6392" width="13.42578125" bestFit="1" customWidth="1"/>
    <col min="6393" max="6393" width="22.28515625" bestFit="1" customWidth="1"/>
    <col min="6394" max="6394" width="27.5703125" bestFit="1" customWidth="1"/>
    <col min="6395" max="6395" width="9.7109375" bestFit="1" customWidth="1"/>
    <col min="6396" max="6397" width="9.7109375" customWidth="1"/>
    <col min="6398" max="6398" width="14.140625" customWidth="1"/>
    <col min="6399" max="6399" width="15.42578125" bestFit="1" customWidth="1"/>
    <col min="6400" max="6400" width="15.140625" bestFit="1" customWidth="1"/>
    <col min="6401" max="6402" width="11.28515625" bestFit="1" customWidth="1"/>
    <col min="6403" max="6403" width="12" customWidth="1"/>
    <col min="6404" max="6404" width="13.140625" customWidth="1"/>
    <col min="6405" max="6410" width="7.7109375" customWidth="1"/>
    <col min="6411" max="6411" width="8.5703125" bestFit="1" customWidth="1"/>
    <col min="6412" max="6413" width="7.7109375" customWidth="1"/>
    <col min="6414" max="6414" width="8.5703125" bestFit="1" customWidth="1"/>
    <col min="6415" max="6415" width="7.7109375" customWidth="1"/>
    <col min="6648" max="6648" width="13.42578125" bestFit="1" customWidth="1"/>
    <col min="6649" max="6649" width="22.28515625" bestFit="1" customWidth="1"/>
    <col min="6650" max="6650" width="27.5703125" bestFit="1" customWidth="1"/>
    <col min="6651" max="6651" width="9.7109375" bestFit="1" customWidth="1"/>
    <col min="6652" max="6653" width="9.7109375" customWidth="1"/>
    <col min="6654" max="6654" width="14.140625" customWidth="1"/>
    <col min="6655" max="6655" width="15.42578125" bestFit="1" customWidth="1"/>
    <col min="6656" max="6656" width="15.140625" bestFit="1" customWidth="1"/>
    <col min="6657" max="6658" width="11.28515625" bestFit="1" customWidth="1"/>
    <col min="6659" max="6659" width="12" customWidth="1"/>
    <col min="6660" max="6660" width="13.140625" customWidth="1"/>
    <col min="6661" max="6666" width="7.7109375" customWidth="1"/>
    <col min="6667" max="6667" width="8.5703125" bestFit="1" customWidth="1"/>
    <col min="6668" max="6669" width="7.7109375" customWidth="1"/>
    <col min="6670" max="6670" width="8.5703125" bestFit="1" customWidth="1"/>
    <col min="6671" max="6671" width="7.7109375" customWidth="1"/>
    <col min="6904" max="6904" width="13.42578125" bestFit="1" customWidth="1"/>
    <col min="6905" max="6905" width="22.28515625" bestFit="1" customWidth="1"/>
    <col min="6906" max="6906" width="27.5703125" bestFit="1" customWidth="1"/>
    <col min="6907" max="6907" width="9.7109375" bestFit="1" customWidth="1"/>
    <col min="6908" max="6909" width="9.7109375" customWidth="1"/>
    <col min="6910" max="6910" width="14.140625" customWidth="1"/>
    <col min="6911" max="6911" width="15.42578125" bestFit="1" customWidth="1"/>
    <col min="6912" max="6912" width="15.140625" bestFit="1" customWidth="1"/>
    <col min="6913" max="6914" width="11.28515625" bestFit="1" customWidth="1"/>
    <col min="6915" max="6915" width="12" customWidth="1"/>
    <col min="6916" max="6916" width="13.140625" customWidth="1"/>
    <col min="6917" max="6922" width="7.7109375" customWidth="1"/>
    <col min="6923" max="6923" width="8.5703125" bestFit="1" customWidth="1"/>
    <col min="6924" max="6925" width="7.7109375" customWidth="1"/>
    <col min="6926" max="6926" width="8.5703125" bestFit="1" customWidth="1"/>
    <col min="6927" max="6927" width="7.7109375" customWidth="1"/>
    <col min="7160" max="7160" width="13.42578125" bestFit="1" customWidth="1"/>
    <col min="7161" max="7161" width="22.28515625" bestFit="1" customWidth="1"/>
    <col min="7162" max="7162" width="27.5703125" bestFit="1" customWidth="1"/>
    <col min="7163" max="7163" width="9.7109375" bestFit="1" customWidth="1"/>
    <col min="7164" max="7165" width="9.7109375" customWidth="1"/>
    <col min="7166" max="7166" width="14.140625" customWidth="1"/>
    <col min="7167" max="7167" width="15.42578125" bestFit="1" customWidth="1"/>
    <col min="7168" max="7168" width="15.140625" bestFit="1" customWidth="1"/>
    <col min="7169" max="7170" width="11.28515625" bestFit="1" customWidth="1"/>
    <col min="7171" max="7171" width="12" customWidth="1"/>
    <col min="7172" max="7172" width="13.140625" customWidth="1"/>
    <col min="7173" max="7178" width="7.7109375" customWidth="1"/>
    <col min="7179" max="7179" width="8.5703125" bestFit="1" customWidth="1"/>
    <col min="7180" max="7181" width="7.7109375" customWidth="1"/>
    <col min="7182" max="7182" width="8.5703125" bestFit="1" customWidth="1"/>
    <col min="7183" max="7183" width="7.7109375" customWidth="1"/>
    <col min="7416" max="7416" width="13.42578125" bestFit="1" customWidth="1"/>
    <col min="7417" max="7417" width="22.28515625" bestFit="1" customWidth="1"/>
    <col min="7418" max="7418" width="27.5703125" bestFit="1" customWidth="1"/>
    <col min="7419" max="7419" width="9.7109375" bestFit="1" customWidth="1"/>
    <col min="7420" max="7421" width="9.7109375" customWidth="1"/>
    <col min="7422" max="7422" width="14.140625" customWidth="1"/>
    <col min="7423" max="7423" width="15.42578125" bestFit="1" customWidth="1"/>
    <col min="7424" max="7424" width="15.140625" bestFit="1" customWidth="1"/>
    <col min="7425" max="7426" width="11.28515625" bestFit="1" customWidth="1"/>
    <col min="7427" max="7427" width="12" customWidth="1"/>
    <col min="7428" max="7428" width="13.140625" customWidth="1"/>
    <col min="7429" max="7434" width="7.7109375" customWidth="1"/>
    <col min="7435" max="7435" width="8.5703125" bestFit="1" customWidth="1"/>
    <col min="7436" max="7437" width="7.7109375" customWidth="1"/>
    <col min="7438" max="7438" width="8.5703125" bestFit="1" customWidth="1"/>
    <col min="7439" max="7439" width="7.7109375" customWidth="1"/>
    <col min="7672" max="7672" width="13.42578125" bestFit="1" customWidth="1"/>
    <col min="7673" max="7673" width="22.28515625" bestFit="1" customWidth="1"/>
    <col min="7674" max="7674" width="27.5703125" bestFit="1" customWidth="1"/>
    <col min="7675" max="7675" width="9.7109375" bestFit="1" customWidth="1"/>
    <col min="7676" max="7677" width="9.7109375" customWidth="1"/>
    <col min="7678" max="7678" width="14.140625" customWidth="1"/>
    <col min="7679" max="7679" width="15.42578125" bestFit="1" customWidth="1"/>
    <col min="7680" max="7680" width="15.140625" bestFit="1" customWidth="1"/>
    <col min="7681" max="7682" width="11.28515625" bestFit="1" customWidth="1"/>
    <col min="7683" max="7683" width="12" customWidth="1"/>
    <col min="7684" max="7684" width="13.140625" customWidth="1"/>
    <col min="7685" max="7690" width="7.7109375" customWidth="1"/>
    <col min="7691" max="7691" width="8.5703125" bestFit="1" customWidth="1"/>
    <col min="7692" max="7693" width="7.7109375" customWidth="1"/>
    <col min="7694" max="7694" width="8.5703125" bestFit="1" customWidth="1"/>
    <col min="7695" max="7695" width="7.7109375" customWidth="1"/>
    <col min="7928" max="7928" width="13.42578125" bestFit="1" customWidth="1"/>
    <col min="7929" max="7929" width="22.28515625" bestFit="1" customWidth="1"/>
    <col min="7930" max="7930" width="27.5703125" bestFit="1" customWidth="1"/>
    <col min="7931" max="7931" width="9.7109375" bestFit="1" customWidth="1"/>
    <col min="7932" max="7933" width="9.7109375" customWidth="1"/>
    <col min="7934" max="7934" width="14.140625" customWidth="1"/>
    <col min="7935" max="7935" width="15.42578125" bestFit="1" customWidth="1"/>
    <col min="7936" max="7936" width="15.140625" bestFit="1" customWidth="1"/>
    <col min="7937" max="7938" width="11.28515625" bestFit="1" customWidth="1"/>
    <col min="7939" max="7939" width="12" customWidth="1"/>
    <col min="7940" max="7940" width="13.140625" customWidth="1"/>
    <col min="7941" max="7946" width="7.7109375" customWidth="1"/>
    <col min="7947" max="7947" width="8.5703125" bestFit="1" customWidth="1"/>
    <col min="7948" max="7949" width="7.7109375" customWidth="1"/>
    <col min="7950" max="7950" width="8.5703125" bestFit="1" customWidth="1"/>
    <col min="7951" max="7951" width="7.7109375" customWidth="1"/>
    <col min="8184" max="8184" width="13.42578125" bestFit="1" customWidth="1"/>
    <col min="8185" max="8185" width="22.28515625" bestFit="1" customWidth="1"/>
    <col min="8186" max="8186" width="27.5703125" bestFit="1" customWidth="1"/>
    <col min="8187" max="8187" width="9.7109375" bestFit="1" customWidth="1"/>
    <col min="8188" max="8189" width="9.7109375" customWidth="1"/>
    <col min="8190" max="8190" width="14.140625" customWidth="1"/>
    <col min="8191" max="8191" width="15.42578125" bestFit="1" customWidth="1"/>
    <col min="8192" max="8192" width="15.140625" bestFit="1" customWidth="1"/>
    <col min="8193" max="8194" width="11.28515625" bestFit="1" customWidth="1"/>
    <col min="8195" max="8195" width="12" customWidth="1"/>
    <col min="8196" max="8196" width="13.140625" customWidth="1"/>
    <col min="8197" max="8202" width="7.7109375" customWidth="1"/>
    <col min="8203" max="8203" width="8.5703125" bestFit="1" customWidth="1"/>
    <col min="8204" max="8205" width="7.7109375" customWidth="1"/>
    <col min="8206" max="8206" width="8.5703125" bestFit="1" customWidth="1"/>
    <col min="8207" max="8207" width="7.7109375" customWidth="1"/>
    <col min="8440" max="8440" width="13.42578125" bestFit="1" customWidth="1"/>
    <col min="8441" max="8441" width="22.28515625" bestFit="1" customWidth="1"/>
    <col min="8442" max="8442" width="27.5703125" bestFit="1" customWidth="1"/>
    <col min="8443" max="8443" width="9.7109375" bestFit="1" customWidth="1"/>
    <col min="8444" max="8445" width="9.7109375" customWidth="1"/>
    <col min="8446" max="8446" width="14.140625" customWidth="1"/>
    <col min="8447" max="8447" width="15.42578125" bestFit="1" customWidth="1"/>
    <col min="8448" max="8448" width="15.140625" bestFit="1" customWidth="1"/>
    <col min="8449" max="8450" width="11.28515625" bestFit="1" customWidth="1"/>
    <col min="8451" max="8451" width="12" customWidth="1"/>
    <col min="8452" max="8452" width="13.140625" customWidth="1"/>
    <col min="8453" max="8458" width="7.7109375" customWidth="1"/>
    <col min="8459" max="8459" width="8.5703125" bestFit="1" customWidth="1"/>
    <col min="8460" max="8461" width="7.7109375" customWidth="1"/>
    <col min="8462" max="8462" width="8.5703125" bestFit="1" customWidth="1"/>
    <col min="8463" max="8463" width="7.7109375" customWidth="1"/>
    <col min="8696" max="8696" width="13.42578125" bestFit="1" customWidth="1"/>
    <col min="8697" max="8697" width="22.28515625" bestFit="1" customWidth="1"/>
    <col min="8698" max="8698" width="27.5703125" bestFit="1" customWidth="1"/>
    <col min="8699" max="8699" width="9.7109375" bestFit="1" customWidth="1"/>
    <col min="8700" max="8701" width="9.7109375" customWidth="1"/>
    <col min="8702" max="8702" width="14.140625" customWidth="1"/>
    <col min="8703" max="8703" width="15.42578125" bestFit="1" customWidth="1"/>
    <col min="8704" max="8704" width="15.140625" bestFit="1" customWidth="1"/>
    <col min="8705" max="8706" width="11.28515625" bestFit="1" customWidth="1"/>
    <col min="8707" max="8707" width="12" customWidth="1"/>
    <col min="8708" max="8708" width="13.140625" customWidth="1"/>
    <col min="8709" max="8714" width="7.7109375" customWidth="1"/>
    <col min="8715" max="8715" width="8.5703125" bestFit="1" customWidth="1"/>
    <col min="8716" max="8717" width="7.7109375" customWidth="1"/>
    <col min="8718" max="8718" width="8.5703125" bestFit="1" customWidth="1"/>
    <col min="8719" max="8719" width="7.7109375" customWidth="1"/>
    <col min="8952" max="8952" width="13.42578125" bestFit="1" customWidth="1"/>
    <col min="8953" max="8953" width="22.28515625" bestFit="1" customWidth="1"/>
    <col min="8954" max="8954" width="27.5703125" bestFit="1" customWidth="1"/>
    <col min="8955" max="8955" width="9.7109375" bestFit="1" customWidth="1"/>
    <col min="8956" max="8957" width="9.7109375" customWidth="1"/>
    <col min="8958" max="8958" width="14.140625" customWidth="1"/>
    <col min="8959" max="8959" width="15.42578125" bestFit="1" customWidth="1"/>
    <col min="8960" max="8960" width="15.140625" bestFit="1" customWidth="1"/>
    <col min="8961" max="8962" width="11.28515625" bestFit="1" customWidth="1"/>
    <col min="8963" max="8963" width="12" customWidth="1"/>
    <col min="8964" max="8964" width="13.140625" customWidth="1"/>
    <col min="8965" max="8970" width="7.7109375" customWidth="1"/>
    <col min="8971" max="8971" width="8.5703125" bestFit="1" customWidth="1"/>
    <col min="8972" max="8973" width="7.7109375" customWidth="1"/>
    <col min="8974" max="8974" width="8.5703125" bestFit="1" customWidth="1"/>
    <col min="8975" max="8975" width="7.7109375" customWidth="1"/>
    <col min="9208" max="9208" width="13.42578125" bestFit="1" customWidth="1"/>
    <col min="9209" max="9209" width="22.28515625" bestFit="1" customWidth="1"/>
    <col min="9210" max="9210" width="27.5703125" bestFit="1" customWidth="1"/>
    <col min="9211" max="9211" width="9.7109375" bestFit="1" customWidth="1"/>
    <col min="9212" max="9213" width="9.7109375" customWidth="1"/>
    <col min="9214" max="9214" width="14.140625" customWidth="1"/>
    <col min="9215" max="9215" width="15.42578125" bestFit="1" customWidth="1"/>
    <col min="9216" max="9216" width="15.140625" bestFit="1" customWidth="1"/>
    <col min="9217" max="9218" width="11.28515625" bestFit="1" customWidth="1"/>
    <col min="9219" max="9219" width="12" customWidth="1"/>
    <col min="9220" max="9220" width="13.140625" customWidth="1"/>
    <col min="9221" max="9226" width="7.7109375" customWidth="1"/>
    <col min="9227" max="9227" width="8.5703125" bestFit="1" customWidth="1"/>
    <col min="9228" max="9229" width="7.7109375" customWidth="1"/>
    <col min="9230" max="9230" width="8.5703125" bestFit="1" customWidth="1"/>
    <col min="9231" max="9231" width="7.7109375" customWidth="1"/>
    <col min="9464" max="9464" width="13.42578125" bestFit="1" customWidth="1"/>
    <col min="9465" max="9465" width="22.28515625" bestFit="1" customWidth="1"/>
    <col min="9466" max="9466" width="27.5703125" bestFit="1" customWidth="1"/>
    <col min="9467" max="9467" width="9.7109375" bestFit="1" customWidth="1"/>
    <col min="9468" max="9469" width="9.7109375" customWidth="1"/>
    <col min="9470" max="9470" width="14.140625" customWidth="1"/>
    <col min="9471" max="9471" width="15.42578125" bestFit="1" customWidth="1"/>
    <col min="9472" max="9472" width="15.140625" bestFit="1" customWidth="1"/>
    <col min="9473" max="9474" width="11.28515625" bestFit="1" customWidth="1"/>
    <col min="9475" max="9475" width="12" customWidth="1"/>
    <col min="9476" max="9476" width="13.140625" customWidth="1"/>
    <col min="9477" max="9482" width="7.7109375" customWidth="1"/>
    <col min="9483" max="9483" width="8.5703125" bestFit="1" customWidth="1"/>
    <col min="9484" max="9485" width="7.7109375" customWidth="1"/>
    <col min="9486" max="9486" width="8.5703125" bestFit="1" customWidth="1"/>
    <col min="9487" max="9487" width="7.7109375" customWidth="1"/>
    <col min="9720" max="9720" width="13.42578125" bestFit="1" customWidth="1"/>
    <col min="9721" max="9721" width="22.28515625" bestFit="1" customWidth="1"/>
    <col min="9722" max="9722" width="27.5703125" bestFit="1" customWidth="1"/>
    <col min="9723" max="9723" width="9.7109375" bestFit="1" customWidth="1"/>
    <col min="9724" max="9725" width="9.7109375" customWidth="1"/>
    <col min="9726" max="9726" width="14.140625" customWidth="1"/>
    <col min="9727" max="9727" width="15.42578125" bestFit="1" customWidth="1"/>
    <col min="9728" max="9728" width="15.140625" bestFit="1" customWidth="1"/>
    <col min="9729" max="9730" width="11.28515625" bestFit="1" customWidth="1"/>
    <col min="9731" max="9731" width="12" customWidth="1"/>
    <col min="9732" max="9732" width="13.140625" customWidth="1"/>
    <col min="9733" max="9738" width="7.7109375" customWidth="1"/>
    <col min="9739" max="9739" width="8.5703125" bestFit="1" customWidth="1"/>
    <col min="9740" max="9741" width="7.7109375" customWidth="1"/>
    <col min="9742" max="9742" width="8.5703125" bestFit="1" customWidth="1"/>
    <col min="9743" max="9743" width="7.7109375" customWidth="1"/>
    <col min="9976" max="9976" width="13.42578125" bestFit="1" customWidth="1"/>
    <col min="9977" max="9977" width="22.28515625" bestFit="1" customWidth="1"/>
    <col min="9978" max="9978" width="27.5703125" bestFit="1" customWidth="1"/>
    <col min="9979" max="9979" width="9.7109375" bestFit="1" customWidth="1"/>
    <col min="9980" max="9981" width="9.7109375" customWidth="1"/>
    <col min="9982" max="9982" width="14.140625" customWidth="1"/>
    <col min="9983" max="9983" width="15.42578125" bestFit="1" customWidth="1"/>
    <col min="9984" max="9984" width="15.140625" bestFit="1" customWidth="1"/>
    <col min="9985" max="9986" width="11.28515625" bestFit="1" customWidth="1"/>
    <col min="9987" max="9987" width="12" customWidth="1"/>
    <col min="9988" max="9988" width="13.140625" customWidth="1"/>
    <col min="9989" max="9994" width="7.7109375" customWidth="1"/>
    <col min="9995" max="9995" width="8.5703125" bestFit="1" customWidth="1"/>
    <col min="9996" max="9997" width="7.7109375" customWidth="1"/>
    <col min="9998" max="9998" width="8.5703125" bestFit="1" customWidth="1"/>
    <col min="9999" max="9999" width="7.7109375" customWidth="1"/>
    <col min="10232" max="10232" width="13.42578125" bestFit="1" customWidth="1"/>
    <col min="10233" max="10233" width="22.28515625" bestFit="1" customWidth="1"/>
    <col min="10234" max="10234" width="27.5703125" bestFit="1" customWidth="1"/>
    <col min="10235" max="10235" width="9.7109375" bestFit="1" customWidth="1"/>
    <col min="10236" max="10237" width="9.7109375" customWidth="1"/>
    <col min="10238" max="10238" width="14.140625" customWidth="1"/>
    <col min="10239" max="10239" width="15.42578125" bestFit="1" customWidth="1"/>
    <col min="10240" max="10240" width="15.140625" bestFit="1" customWidth="1"/>
    <col min="10241" max="10242" width="11.28515625" bestFit="1" customWidth="1"/>
    <col min="10243" max="10243" width="12" customWidth="1"/>
    <col min="10244" max="10244" width="13.140625" customWidth="1"/>
    <col min="10245" max="10250" width="7.7109375" customWidth="1"/>
    <col min="10251" max="10251" width="8.5703125" bestFit="1" customWidth="1"/>
    <col min="10252" max="10253" width="7.7109375" customWidth="1"/>
    <col min="10254" max="10254" width="8.5703125" bestFit="1" customWidth="1"/>
    <col min="10255" max="10255" width="7.7109375" customWidth="1"/>
    <col min="10488" max="10488" width="13.42578125" bestFit="1" customWidth="1"/>
    <col min="10489" max="10489" width="22.28515625" bestFit="1" customWidth="1"/>
    <col min="10490" max="10490" width="27.5703125" bestFit="1" customWidth="1"/>
    <col min="10491" max="10491" width="9.7109375" bestFit="1" customWidth="1"/>
    <col min="10492" max="10493" width="9.7109375" customWidth="1"/>
    <col min="10494" max="10494" width="14.140625" customWidth="1"/>
    <col min="10495" max="10495" width="15.42578125" bestFit="1" customWidth="1"/>
    <col min="10496" max="10496" width="15.140625" bestFit="1" customWidth="1"/>
    <col min="10497" max="10498" width="11.28515625" bestFit="1" customWidth="1"/>
    <col min="10499" max="10499" width="12" customWidth="1"/>
    <col min="10500" max="10500" width="13.140625" customWidth="1"/>
    <col min="10501" max="10506" width="7.7109375" customWidth="1"/>
    <col min="10507" max="10507" width="8.5703125" bestFit="1" customWidth="1"/>
    <col min="10508" max="10509" width="7.7109375" customWidth="1"/>
    <col min="10510" max="10510" width="8.5703125" bestFit="1" customWidth="1"/>
    <col min="10511" max="10511" width="7.7109375" customWidth="1"/>
    <col min="10744" max="10744" width="13.42578125" bestFit="1" customWidth="1"/>
    <col min="10745" max="10745" width="22.28515625" bestFit="1" customWidth="1"/>
    <col min="10746" max="10746" width="27.5703125" bestFit="1" customWidth="1"/>
    <col min="10747" max="10747" width="9.7109375" bestFit="1" customWidth="1"/>
    <col min="10748" max="10749" width="9.7109375" customWidth="1"/>
    <col min="10750" max="10750" width="14.140625" customWidth="1"/>
    <col min="10751" max="10751" width="15.42578125" bestFit="1" customWidth="1"/>
    <col min="10752" max="10752" width="15.140625" bestFit="1" customWidth="1"/>
    <col min="10753" max="10754" width="11.28515625" bestFit="1" customWidth="1"/>
    <col min="10755" max="10755" width="12" customWidth="1"/>
    <col min="10756" max="10756" width="13.140625" customWidth="1"/>
    <col min="10757" max="10762" width="7.7109375" customWidth="1"/>
    <col min="10763" max="10763" width="8.5703125" bestFit="1" customWidth="1"/>
    <col min="10764" max="10765" width="7.7109375" customWidth="1"/>
    <col min="10766" max="10766" width="8.5703125" bestFit="1" customWidth="1"/>
    <col min="10767" max="10767" width="7.7109375" customWidth="1"/>
    <col min="11000" max="11000" width="13.42578125" bestFit="1" customWidth="1"/>
    <col min="11001" max="11001" width="22.28515625" bestFit="1" customWidth="1"/>
    <col min="11002" max="11002" width="27.5703125" bestFit="1" customWidth="1"/>
    <col min="11003" max="11003" width="9.7109375" bestFit="1" customWidth="1"/>
    <col min="11004" max="11005" width="9.7109375" customWidth="1"/>
    <col min="11006" max="11006" width="14.140625" customWidth="1"/>
    <col min="11007" max="11007" width="15.42578125" bestFit="1" customWidth="1"/>
    <col min="11008" max="11008" width="15.140625" bestFit="1" customWidth="1"/>
    <col min="11009" max="11010" width="11.28515625" bestFit="1" customWidth="1"/>
    <col min="11011" max="11011" width="12" customWidth="1"/>
    <col min="11012" max="11012" width="13.140625" customWidth="1"/>
    <col min="11013" max="11018" width="7.7109375" customWidth="1"/>
    <col min="11019" max="11019" width="8.5703125" bestFit="1" customWidth="1"/>
    <col min="11020" max="11021" width="7.7109375" customWidth="1"/>
    <col min="11022" max="11022" width="8.5703125" bestFit="1" customWidth="1"/>
    <col min="11023" max="11023" width="7.7109375" customWidth="1"/>
    <col min="11256" max="11256" width="13.42578125" bestFit="1" customWidth="1"/>
    <col min="11257" max="11257" width="22.28515625" bestFit="1" customWidth="1"/>
    <col min="11258" max="11258" width="27.5703125" bestFit="1" customWidth="1"/>
    <col min="11259" max="11259" width="9.7109375" bestFit="1" customWidth="1"/>
    <col min="11260" max="11261" width="9.7109375" customWidth="1"/>
    <col min="11262" max="11262" width="14.140625" customWidth="1"/>
    <col min="11263" max="11263" width="15.42578125" bestFit="1" customWidth="1"/>
    <col min="11264" max="11264" width="15.140625" bestFit="1" customWidth="1"/>
    <col min="11265" max="11266" width="11.28515625" bestFit="1" customWidth="1"/>
    <col min="11267" max="11267" width="12" customWidth="1"/>
    <col min="11268" max="11268" width="13.140625" customWidth="1"/>
    <col min="11269" max="11274" width="7.7109375" customWidth="1"/>
    <col min="11275" max="11275" width="8.5703125" bestFit="1" customWidth="1"/>
    <col min="11276" max="11277" width="7.7109375" customWidth="1"/>
    <col min="11278" max="11278" width="8.5703125" bestFit="1" customWidth="1"/>
    <col min="11279" max="11279" width="7.7109375" customWidth="1"/>
    <col min="11512" max="11512" width="13.42578125" bestFit="1" customWidth="1"/>
    <col min="11513" max="11513" width="22.28515625" bestFit="1" customWidth="1"/>
    <col min="11514" max="11514" width="27.5703125" bestFit="1" customWidth="1"/>
    <col min="11515" max="11515" width="9.7109375" bestFit="1" customWidth="1"/>
    <col min="11516" max="11517" width="9.7109375" customWidth="1"/>
    <col min="11518" max="11518" width="14.140625" customWidth="1"/>
    <col min="11519" max="11519" width="15.42578125" bestFit="1" customWidth="1"/>
    <col min="11520" max="11520" width="15.140625" bestFit="1" customWidth="1"/>
    <col min="11521" max="11522" width="11.28515625" bestFit="1" customWidth="1"/>
    <col min="11523" max="11523" width="12" customWidth="1"/>
    <col min="11524" max="11524" width="13.140625" customWidth="1"/>
    <col min="11525" max="11530" width="7.7109375" customWidth="1"/>
    <col min="11531" max="11531" width="8.5703125" bestFit="1" customWidth="1"/>
    <col min="11532" max="11533" width="7.7109375" customWidth="1"/>
    <col min="11534" max="11534" width="8.5703125" bestFit="1" customWidth="1"/>
    <col min="11535" max="11535" width="7.7109375" customWidth="1"/>
    <col min="11768" max="11768" width="13.42578125" bestFit="1" customWidth="1"/>
    <col min="11769" max="11769" width="22.28515625" bestFit="1" customWidth="1"/>
    <col min="11770" max="11770" width="27.5703125" bestFit="1" customWidth="1"/>
    <col min="11771" max="11771" width="9.7109375" bestFit="1" customWidth="1"/>
    <col min="11772" max="11773" width="9.7109375" customWidth="1"/>
    <col min="11774" max="11774" width="14.140625" customWidth="1"/>
    <col min="11775" max="11775" width="15.42578125" bestFit="1" customWidth="1"/>
    <col min="11776" max="11776" width="15.140625" bestFit="1" customWidth="1"/>
    <col min="11777" max="11778" width="11.28515625" bestFit="1" customWidth="1"/>
    <col min="11779" max="11779" width="12" customWidth="1"/>
    <col min="11780" max="11780" width="13.140625" customWidth="1"/>
    <col min="11781" max="11786" width="7.7109375" customWidth="1"/>
    <col min="11787" max="11787" width="8.5703125" bestFit="1" customWidth="1"/>
    <col min="11788" max="11789" width="7.7109375" customWidth="1"/>
    <col min="11790" max="11790" width="8.5703125" bestFit="1" customWidth="1"/>
    <col min="11791" max="11791" width="7.7109375" customWidth="1"/>
    <col min="12024" max="12024" width="13.42578125" bestFit="1" customWidth="1"/>
    <col min="12025" max="12025" width="22.28515625" bestFit="1" customWidth="1"/>
    <col min="12026" max="12026" width="27.5703125" bestFit="1" customWidth="1"/>
    <col min="12027" max="12027" width="9.7109375" bestFit="1" customWidth="1"/>
    <col min="12028" max="12029" width="9.7109375" customWidth="1"/>
    <col min="12030" max="12030" width="14.140625" customWidth="1"/>
    <col min="12031" max="12031" width="15.42578125" bestFit="1" customWidth="1"/>
    <col min="12032" max="12032" width="15.140625" bestFit="1" customWidth="1"/>
    <col min="12033" max="12034" width="11.28515625" bestFit="1" customWidth="1"/>
    <col min="12035" max="12035" width="12" customWidth="1"/>
    <col min="12036" max="12036" width="13.140625" customWidth="1"/>
    <col min="12037" max="12042" width="7.7109375" customWidth="1"/>
    <col min="12043" max="12043" width="8.5703125" bestFit="1" customWidth="1"/>
    <col min="12044" max="12045" width="7.7109375" customWidth="1"/>
    <col min="12046" max="12046" width="8.5703125" bestFit="1" customWidth="1"/>
    <col min="12047" max="12047" width="7.7109375" customWidth="1"/>
    <col min="12280" max="12280" width="13.42578125" bestFit="1" customWidth="1"/>
    <col min="12281" max="12281" width="22.28515625" bestFit="1" customWidth="1"/>
    <col min="12282" max="12282" width="27.5703125" bestFit="1" customWidth="1"/>
    <col min="12283" max="12283" width="9.7109375" bestFit="1" customWidth="1"/>
    <col min="12284" max="12285" width="9.7109375" customWidth="1"/>
    <col min="12286" max="12286" width="14.140625" customWidth="1"/>
    <col min="12287" max="12287" width="15.42578125" bestFit="1" customWidth="1"/>
    <col min="12288" max="12288" width="15.140625" bestFit="1" customWidth="1"/>
    <col min="12289" max="12290" width="11.28515625" bestFit="1" customWidth="1"/>
    <col min="12291" max="12291" width="12" customWidth="1"/>
    <col min="12292" max="12292" width="13.140625" customWidth="1"/>
    <col min="12293" max="12298" width="7.7109375" customWidth="1"/>
    <col min="12299" max="12299" width="8.5703125" bestFit="1" customWidth="1"/>
    <col min="12300" max="12301" width="7.7109375" customWidth="1"/>
    <col min="12302" max="12302" width="8.5703125" bestFit="1" customWidth="1"/>
    <col min="12303" max="12303" width="7.7109375" customWidth="1"/>
    <col min="12536" max="12536" width="13.42578125" bestFit="1" customWidth="1"/>
    <col min="12537" max="12537" width="22.28515625" bestFit="1" customWidth="1"/>
    <col min="12538" max="12538" width="27.5703125" bestFit="1" customWidth="1"/>
    <col min="12539" max="12539" width="9.7109375" bestFit="1" customWidth="1"/>
    <col min="12540" max="12541" width="9.7109375" customWidth="1"/>
    <col min="12542" max="12542" width="14.140625" customWidth="1"/>
    <col min="12543" max="12543" width="15.42578125" bestFit="1" customWidth="1"/>
    <col min="12544" max="12544" width="15.140625" bestFit="1" customWidth="1"/>
    <col min="12545" max="12546" width="11.28515625" bestFit="1" customWidth="1"/>
    <col min="12547" max="12547" width="12" customWidth="1"/>
    <col min="12548" max="12548" width="13.140625" customWidth="1"/>
    <col min="12549" max="12554" width="7.7109375" customWidth="1"/>
    <col min="12555" max="12555" width="8.5703125" bestFit="1" customWidth="1"/>
    <col min="12556" max="12557" width="7.7109375" customWidth="1"/>
    <col min="12558" max="12558" width="8.5703125" bestFit="1" customWidth="1"/>
    <col min="12559" max="12559" width="7.7109375" customWidth="1"/>
    <col min="12792" max="12792" width="13.42578125" bestFit="1" customWidth="1"/>
    <col min="12793" max="12793" width="22.28515625" bestFit="1" customWidth="1"/>
    <col min="12794" max="12794" width="27.5703125" bestFit="1" customWidth="1"/>
    <col min="12795" max="12795" width="9.7109375" bestFit="1" customWidth="1"/>
    <col min="12796" max="12797" width="9.7109375" customWidth="1"/>
    <col min="12798" max="12798" width="14.140625" customWidth="1"/>
    <col min="12799" max="12799" width="15.42578125" bestFit="1" customWidth="1"/>
    <col min="12800" max="12800" width="15.140625" bestFit="1" customWidth="1"/>
    <col min="12801" max="12802" width="11.28515625" bestFit="1" customWidth="1"/>
    <col min="12803" max="12803" width="12" customWidth="1"/>
    <col min="12804" max="12804" width="13.140625" customWidth="1"/>
    <col min="12805" max="12810" width="7.7109375" customWidth="1"/>
    <col min="12811" max="12811" width="8.5703125" bestFit="1" customWidth="1"/>
    <col min="12812" max="12813" width="7.7109375" customWidth="1"/>
    <col min="12814" max="12814" width="8.5703125" bestFit="1" customWidth="1"/>
    <col min="12815" max="12815" width="7.7109375" customWidth="1"/>
    <col min="13048" max="13048" width="13.42578125" bestFit="1" customWidth="1"/>
    <col min="13049" max="13049" width="22.28515625" bestFit="1" customWidth="1"/>
    <col min="13050" max="13050" width="27.5703125" bestFit="1" customWidth="1"/>
    <col min="13051" max="13051" width="9.7109375" bestFit="1" customWidth="1"/>
    <col min="13052" max="13053" width="9.7109375" customWidth="1"/>
    <col min="13054" max="13054" width="14.140625" customWidth="1"/>
    <col min="13055" max="13055" width="15.42578125" bestFit="1" customWidth="1"/>
    <col min="13056" max="13056" width="15.140625" bestFit="1" customWidth="1"/>
    <col min="13057" max="13058" width="11.28515625" bestFit="1" customWidth="1"/>
    <col min="13059" max="13059" width="12" customWidth="1"/>
    <col min="13060" max="13060" width="13.140625" customWidth="1"/>
    <col min="13061" max="13066" width="7.7109375" customWidth="1"/>
    <col min="13067" max="13067" width="8.5703125" bestFit="1" customWidth="1"/>
    <col min="13068" max="13069" width="7.7109375" customWidth="1"/>
    <col min="13070" max="13070" width="8.5703125" bestFit="1" customWidth="1"/>
    <col min="13071" max="13071" width="7.7109375" customWidth="1"/>
    <col min="13304" max="13304" width="13.42578125" bestFit="1" customWidth="1"/>
    <col min="13305" max="13305" width="22.28515625" bestFit="1" customWidth="1"/>
    <col min="13306" max="13306" width="27.5703125" bestFit="1" customWidth="1"/>
    <col min="13307" max="13307" width="9.7109375" bestFit="1" customWidth="1"/>
    <col min="13308" max="13309" width="9.7109375" customWidth="1"/>
    <col min="13310" max="13310" width="14.140625" customWidth="1"/>
    <col min="13311" max="13311" width="15.42578125" bestFit="1" customWidth="1"/>
    <col min="13312" max="13312" width="15.140625" bestFit="1" customWidth="1"/>
    <col min="13313" max="13314" width="11.28515625" bestFit="1" customWidth="1"/>
    <col min="13315" max="13315" width="12" customWidth="1"/>
    <col min="13316" max="13316" width="13.140625" customWidth="1"/>
    <col min="13317" max="13322" width="7.7109375" customWidth="1"/>
    <col min="13323" max="13323" width="8.5703125" bestFit="1" customWidth="1"/>
    <col min="13324" max="13325" width="7.7109375" customWidth="1"/>
    <col min="13326" max="13326" width="8.5703125" bestFit="1" customWidth="1"/>
    <col min="13327" max="13327" width="7.7109375" customWidth="1"/>
    <col min="13560" max="13560" width="13.42578125" bestFit="1" customWidth="1"/>
    <col min="13561" max="13561" width="22.28515625" bestFit="1" customWidth="1"/>
    <col min="13562" max="13562" width="27.5703125" bestFit="1" customWidth="1"/>
    <col min="13563" max="13563" width="9.7109375" bestFit="1" customWidth="1"/>
    <col min="13564" max="13565" width="9.7109375" customWidth="1"/>
    <col min="13566" max="13566" width="14.140625" customWidth="1"/>
    <col min="13567" max="13567" width="15.42578125" bestFit="1" customWidth="1"/>
    <col min="13568" max="13568" width="15.140625" bestFit="1" customWidth="1"/>
    <col min="13569" max="13570" width="11.28515625" bestFit="1" customWidth="1"/>
    <col min="13571" max="13571" width="12" customWidth="1"/>
    <col min="13572" max="13572" width="13.140625" customWidth="1"/>
    <col min="13573" max="13578" width="7.7109375" customWidth="1"/>
    <col min="13579" max="13579" width="8.5703125" bestFit="1" customWidth="1"/>
    <col min="13580" max="13581" width="7.7109375" customWidth="1"/>
    <col min="13582" max="13582" width="8.5703125" bestFit="1" customWidth="1"/>
    <col min="13583" max="13583" width="7.7109375" customWidth="1"/>
    <col min="13816" max="13816" width="13.42578125" bestFit="1" customWidth="1"/>
    <col min="13817" max="13817" width="22.28515625" bestFit="1" customWidth="1"/>
    <col min="13818" max="13818" width="27.5703125" bestFit="1" customWidth="1"/>
    <col min="13819" max="13819" width="9.7109375" bestFit="1" customWidth="1"/>
    <col min="13820" max="13821" width="9.7109375" customWidth="1"/>
    <col min="13822" max="13822" width="14.140625" customWidth="1"/>
    <col min="13823" max="13823" width="15.42578125" bestFit="1" customWidth="1"/>
    <col min="13824" max="13824" width="15.140625" bestFit="1" customWidth="1"/>
    <col min="13825" max="13826" width="11.28515625" bestFit="1" customWidth="1"/>
    <col min="13827" max="13827" width="12" customWidth="1"/>
    <col min="13828" max="13828" width="13.140625" customWidth="1"/>
    <col min="13829" max="13834" width="7.7109375" customWidth="1"/>
    <col min="13835" max="13835" width="8.5703125" bestFit="1" customWidth="1"/>
    <col min="13836" max="13837" width="7.7109375" customWidth="1"/>
    <col min="13838" max="13838" width="8.5703125" bestFit="1" customWidth="1"/>
    <col min="13839" max="13839" width="7.7109375" customWidth="1"/>
    <col min="14072" max="14072" width="13.42578125" bestFit="1" customWidth="1"/>
    <col min="14073" max="14073" width="22.28515625" bestFit="1" customWidth="1"/>
    <col min="14074" max="14074" width="27.5703125" bestFit="1" customWidth="1"/>
    <col min="14075" max="14075" width="9.7109375" bestFit="1" customWidth="1"/>
    <col min="14076" max="14077" width="9.7109375" customWidth="1"/>
    <col min="14078" max="14078" width="14.140625" customWidth="1"/>
    <col min="14079" max="14079" width="15.42578125" bestFit="1" customWidth="1"/>
    <col min="14080" max="14080" width="15.140625" bestFit="1" customWidth="1"/>
    <col min="14081" max="14082" width="11.28515625" bestFit="1" customWidth="1"/>
    <col min="14083" max="14083" width="12" customWidth="1"/>
    <col min="14084" max="14084" width="13.140625" customWidth="1"/>
    <col min="14085" max="14090" width="7.7109375" customWidth="1"/>
    <col min="14091" max="14091" width="8.5703125" bestFit="1" customWidth="1"/>
    <col min="14092" max="14093" width="7.7109375" customWidth="1"/>
    <col min="14094" max="14094" width="8.5703125" bestFit="1" customWidth="1"/>
    <col min="14095" max="14095" width="7.7109375" customWidth="1"/>
    <col min="14328" max="14328" width="13.42578125" bestFit="1" customWidth="1"/>
    <col min="14329" max="14329" width="22.28515625" bestFit="1" customWidth="1"/>
    <col min="14330" max="14330" width="27.5703125" bestFit="1" customWidth="1"/>
    <col min="14331" max="14331" width="9.7109375" bestFit="1" customWidth="1"/>
    <col min="14332" max="14333" width="9.7109375" customWidth="1"/>
    <col min="14334" max="14334" width="14.140625" customWidth="1"/>
    <col min="14335" max="14335" width="15.42578125" bestFit="1" customWidth="1"/>
    <col min="14336" max="14336" width="15.140625" bestFit="1" customWidth="1"/>
    <col min="14337" max="14338" width="11.28515625" bestFit="1" customWidth="1"/>
    <col min="14339" max="14339" width="12" customWidth="1"/>
    <col min="14340" max="14340" width="13.140625" customWidth="1"/>
    <col min="14341" max="14346" width="7.7109375" customWidth="1"/>
    <col min="14347" max="14347" width="8.5703125" bestFit="1" customWidth="1"/>
    <col min="14348" max="14349" width="7.7109375" customWidth="1"/>
    <col min="14350" max="14350" width="8.5703125" bestFit="1" customWidth="1"/>
    <col min="14351" max="14351" width="7.7109375" customWidth="1"/>
    <col min="14584" max="14584" width="13.42578125" bestFit="1" customWidth="1"/>
    <col min="14585" max="14585" width="22.28515625" bestFit="1" customWidth="1"/>
    <col min="14586" max="14586" width="27.5703125" bestFit="1" customWidth="1"/>
    <col min="14587" max="14587" width="9.7109375" bestFit="1" customWidth="1"/>
    <col min="14588" max="14589" width="9.7109375" customWidth="1"/>
    <col min="14590" max="14590" width="14.140625" customWidth="1"/>
    <col min="14591" max="14591" width="15.42578125" bestFit="1" customWidth="1"/>
    <col min="14592" max="14592" width="15.140625" bestFit="1" customWidth="1"/>
    <col min="14593" max="14594" width="11.28515625" bestFit="1" customWidth="1"/>
    <col min="14595" max="14595" width="12" customWidth="1"/>
    <col min="14596" max="14596" width="13.140625" customWidth="1"/>
    <col min="14597" max="14602" width="7.7109375" customWidth="1"/>
    <col min="14603" max="14603" width="8.5703125" bestFit="1" customWidth="1"/>
    <col min="14604" max="14605" width="7.7109375" customWidth="1"/>
    <col min="14606" max="14606" width="8.5703125" bestFit="1" customWidth="1"/>
    <col min="14607" max="14607" width="7.7109375" customWidth="1"/>
    <col min="14840" max="14840" width="13.42578125" bestFit="1" customWidth="1"/>
    <col min="14841" max="14841" width="22.28515625" bestFit="1" customWidth="1"/>
    <col min="14842" max="14842" width="27.5703125" bestFit="1" customWidth="1"/>
    <col min="14843" max="14843" width="9.7109375" bestFit="1" customWidth="1"/>
    <col min="14844" max="14845" width="9.7109375" customWidth="1"/>
    <col min="14846" max="14846" width="14.140625" customWidth="1"/>
    <col min="14847" max="14847" width="15.42578125" bestFit="1" customWidth="1"/>
    <col min="14848" max="14848" width="15.140625" bestFit="1" customWidth="1"/>
    <col min="14849" max="14850" width="11.28515625" bestFit="1" customWidth="1"/>
    <col min="14851" max="14851" width="12" customWidth="1"/>
    <col min="14852" max="14852" width="13.140625" customWidth="1"/>
    <col min="14853" max="14858" width="7.7109375" customWidth="1"/>
    <col min="14859" max="14859" width="8.5703125" bestFit="1" customWidth="1"/>
    <col min="14860" max="14861" width="7.7109375" customWidth="1"/>
    <col min="14862" max="14862" width="8.5703125" bestFit="1" customWidth="1"/>
    <col min="14863" max="14863" width="7.7109375" customWidth="1"/>
    <col min="15096" max="15096" width="13.42578125" bestFit="1" customWidth="1"/>
    <col min="15097" max="15097" width="22.28515625" bestFit="1" customWidth="1"/>
    <col min="15098" max="15098" width="27.5703125" bestFit="1" customWidth="1"/>
    <col min="15099" max="15099" width="9.7109375" bestFit="1" customWidth="1"/>
    <col min="15100" max="15101" width="9.7109375" customWidth="1"/>
    <col min="15102" max="15102" width="14.140625" customWidth="1"/>
    <col min="15103" max="15103" width="15.42578125" bestFit="1" customWidth="1"/>
    <col min="15104" max="15104" width="15.140625" bestFit="1" customWidth="1"/>
    <col min="15105" max="15106" width="11.28515625" bestFit="1" customWidth="1"/>
    <col min="15107" max="15107" width="12" customWidth="1"/>
    <col min="15108" max="15108" width="13.140625" customWidth="1"/>
    <col min="15109" max="15114" width="7.7109375" customWidth="1"/>
    <col min="15115" max="15115" width="8.5703125" bestFit="1" customWidth="1"/>
    <col min="15116" max="15117" width="7.7109375" customWidth="1"/>
    <col min="15118" max="15118" width="8.5703125" bestFit="1" customWidth="1"/>
    <col min="15119" max="15119" width="7.7109375" customWidth="1"/>
    <col min="15352" max="15352" width="13.42578125" bestFit="1" customWidth="1"/>
    <col min="15353" max="15353" width="22.28515625" bestFit="1" customWidth="1"/>
    <col min="15354" max="15354" width="27.5703125" bestFit="1" customWidth="1"/>
    <col min="15355" max="15355" width="9.7109375" bestFit="1" customWidth="1"/>
    <col min="15356" max="15357" width="9.7109375" customWidth="1"/>
    <col min="15358" max="15358" width="14.140625" customWidth="1"/>
    <col min="15359" max="15359" width="15.42578125" bestFit="1" customWidth="1"/>
    <col min="15360" max="15360" width="15.140625" bestFit="1" customWidth="1"/>
    <col min="15361" max="15362" width="11.28515625" bestFit="1" customWidth="1"/>
    <col min="15363" max="15363" width="12" customWidth="1"/>
    <col min="15364" max="15364" width="13.140625" customWidth="1"/>
    <col min="15365" max="15370" width="7.7109375" customWidth="1"/>
    <col min="15371" max="15371" width="8.5703125" bestFit="1" customWidth="1"/>
    <col min="15372" max="15373" width="7.7109375" customWidth="1"/>
    <col min="15374" max="15374" width="8.5703125" bestFit="1" customWidth="1"/>
    <col min="15375" max="15375" width="7.7109375" customWidth="1"/>
    <col min="15608" max="15608" width="13.42578125" bestFit="1" customWidth="1"/>
    <col min="15609" max="15609" width="22.28515625" bestFit="1" customWidth="1"/>
    <col min="15610" max="15610" width="27.5703125" bestFit="1" customWidth="1"/>
    <col min="15611" max="15611" width="9.7109375" bestFit="1" customWidth="1"/>
    <col min="15612" max="15613" width="9.7109375" customWidth="1"/>
    <col min="15614" max="15614" width="14.140625" customWidth="1"/>
    <col min="15615" max="15615" width="15.42578125" bestFit="1" customWidth="1"/>
    <col min="15616" max="15616" width="15.140625" bestFit="1" customWidth="1"/>
    <col min="15617" max="15618" width="11.28515625" bestFit="1" customWidth="1"/>
    <col min="15619" max="15619" width="12" customWidth="1"/>
    <col min="15620" max="15620" width="13.140625" customWidth="1"/>
    <col min="15621" max="15626" width="7.7109375" customWidth="1"/>
    <col min="15627" max="15627" width="8.5703125" bestFit="1" customWidth="1"/>
    <col min="15628" max="15629" width="7.7109375" customWidth="1"/>
    <col min="15630" max="15630" width="8.5703125" bestFit="1" customWidth="1"/>
    <col min="15631" max="15631" width="7.7109375" customWidth="1"/>
    <col min="15864" max="15864" width="13.42578125" bestFit="1" customWidth="1"/>
    <col min="15865" max="15865" width="22.28515625" bestFit="1" customWidth="1"/>
    <col min="15866" max="15866" width="27.5703125" bestFit="1" customWidth="1"/>
    <col min="15867" max="15867" width="9.7109375" bestFit="1" customWidth="1"/>
    <col min="15868" max="15869" width="9.7109375" customWidth="1"/>
    <col min="15870" max="15870" width="14.140625" customWidth="1"/>
    <col min="15871" max="15871" width="15.42578125" bestFit="1" customWidth="1"/>
    <col min="15872" max="15872" width="15.140625" bestFit="1" customWidth="1"/>
    <col min="15873" max="15874" width="11.28515625" bestFit="1" customWidth="1"/>
    <col min="15875" max="15875" width="12" customWidth="1"/>
    <col min="15876" max="15876" width="13.140625" customWidth="1"/>
    <col min="15877" max="15882" width="7.7109375" customWidth="1"/>
    <col min="15883" max="15883" width="8.5703125" bestFit="1" customWidth="1"/>
    <col min="15884" max="15885" width="7.7109375" customWidth="1"/>
    <col min="15886" max="15886" width="8.5703125" bestFit="1" customWidth="1"/>
    <col min="15887" max="15887" width="7.7109375" customWidth="1"/>
    <col min="16120" max="16120" width="13.42578125" bestFit="1" customWidth="1"/>
    <col min="16121" max="16121" width="22.28515625" bestFit="1" customWidth="1"/>
    <col min="16122" max="16122" width="27.5703125" bestFit="1" customWidth="1"/>
    <col min="16123" max="16123" width="9.7109375" bestFit="1" customWidth="1"/>
    <col min="16124" max="16125" width="9.7109375" customWidth="1"/>
    <col min="16126" max="16126" width="14.140625" customWidth="1"/>
    <col min="16127" max="16127" width="15.42578125" bestFit="1" customWidth="1"/>
    <col min="16128" max="16128" width="15.140625" bestFit="1" customWidth="1"/>
    <col min="16129" max="16130" width="11.28515625" bestFit="1" customWidth="1"/>
    <col min="16131" max="16131" width="12" customWidth="1"/>
    <col min="16132" max="16132" width="13.140625" customWidth="1"/>
    <col min="16133" max="16138" width="7.7109375" customWidth="1"/>
    <col min="16139" max="16139" width="8.5703125" bestFit="1" customWidth="1"/>
    <col min="16140" max="16141" width="7.7109375" customWidth="1"/>
    <col min="16142" max="16142" width="8.5703125" bestFit="1" customWidth="1"/>
    <col min="16143" max="16143" width="7.7109375" customWidth="1"/>
  </cols>
  <sheetData>
    <row r="1" spans="1:42" ht="26.25" x14ac:dyDescent="0.4">
      <c r="A1" s="194" t="s">
        <v>349</v>
      </c>
      <c r="B1" s="194">
        <v>2021</v>
      </c>
      <c r="C1" s="201" t="s">
        <v>361</v>
      </c>
      <c r="P1" s="306"/>
    </row>
    <row r="2" spans="1:42" s="54" customFormat="1" ht="18.75" x14ac:dyDescent="0.3">
      <c r="A2" s="195" t="s">
        <v>0</v>
      </c>
      <c r="B2" s="195" t="s">
        <v>1</v>
      </c>
      <c r="C2" s="195" t="s">
        <v>2</v>
      </c>
      <c r="D2" s="195"/>
      <c r="E2" s="202"/>
      <c r="F2" s="196">
        <v>1</v>
      </c>
      <c r="G2" s="196">
        <v>2</v>
      </c>
      <c r="H2" s="196">
        <v>3</v>
      </c>
      <c r="I2" s="196">
        <v>4</v>
      </c>
      <c r="J2" s="196">
        <v>5</v>
      </c>
      <c r="K2" s="196">
        <v>6</v>
      </c>
      <c r="L2" s="196">
        <v>7</v>
      </c>
      <c r="M2" s="196">
        <v>8</v>
      </c>
      <c r="N2" s="196">
        <v>9</v>
      </c>
      <c r="O2" s="196">
        <v>10</v>
      </c>
      <c r="P2" s="307">
        <v>11</v>
      </c>
      <c r="Q2" s="196">
        <v>12</v>
      </c>
      <c r="R2" s="196">
        <v>13</v>
      </c>
      <c r="S2" s="196">
        <v>14</v>
      </c>
      <c r="T2" s="196">
        <v>15</v>
      </c>
      <c r="U2" s="196">
        <v>16</v>
      </c>
      <c r="V2" s="196">
        <v>17</v>
      </c>
      <c r="W2" s="196">
        <v>18</v>
      </c>
      <c r="X2" s="196">
        <v>19</v>
      </c>
      <c r="Y2" s="196">
        <v>20</v>
      </c>
      <c r="Z2" s="196">
        <v>21</v>
      </c>
      <c r="AA2" s="196">
        <v>22</v>
      </c>
      <c r="AB2" s="196">
        <v>23</v>
      </c>
      <c r="AC2" s="196">
        <v>24</v>
      </c>
      <c r="AD2" s="196">
        <v>25</v>
      </c>
      <c r="AE2" s="196">
        <v>26</v>
      </c>
      <c r="AF2" s="196">
        <v>27</v>
      </c>
      <c r="AG2" s="196">
        <v>28</v>
      </c>
      <c r="AH2" s="196">
        <v>29</v>
      </c>
      <c r="AI2" s="196">
        <v>30</v>
      </c>
      <c r="AJ2" s="196"/>
      <c r="AK2" s="196"/>
      <c r="AL2" s="196"/>
    </row>
    <row r="3" spans="1:42" s="224" customFormat="1" x14ac:dyDescent="0.25">
      <c r="D3" s="2" t="s">
        <v>3</v>
      </c>
      <c r="E3" s="3" t="s">
        <v>357</v>
      </c>
      <c r="F3" s="210" t="s">
        <v>122</v>
      </c>
      <c r="G3" s="210" t="s">
        <v>122</v>
      </c>
      <c r="H3" s="210" t="s">
        <v>122</v>
      </c>
      <c r="I3" s="210" t="s">
        <v>122</v>
      </c>
      <c r="J3" s="210" t="s">
        <v>122</v>
      </c>
      <c r="K3" s="210" t="s">
        <v>122</v>
      </c>
      <c r="L3" s="210" t="s">
        <v>122</v>
      </c>
      <c r="M3" s="210" t="s">
        <v>122</v>
      </c>
      <c r="N3" s="210" t="s">
        <v>122</v>
      </c>
      <c r="O3" s="210" t="s">
        <v>122</v>
      </c>
      <c r="P3" s="308" t="s">
        <v>122</v>
      </c>
      <c r="Q3" s="210" t="s">
        <v>122</v>
      </c>
      <c r="R3" s="210" t="s">
        <v>122</v>
      </c>
      <c r="S3" s="210" t="s">
        <v>122</v>
      </c>
      <c r="T3" s="210" t="s">
        <v>122</v>
      </c>
      <c r="U3" s="210" t="s">
        <v>122</v>
      </c>
      <c r="V3" s="210" t="s">
        <v>122</v>
      </c>
      <c r="W3" s="210" t="s">
        <v>122</v>
      </c>
      <c r="X3" s="210" t="s">
        <v>122</v>
      </c>
      <c r="Y3" s="210" t="s">
        <v>122</v>
      </c>
      <c r="Z3" s="210" t="s">
        <v>122</v>
      </c>
      <c r="AA3" s="210" t="s">
        <v>122</v>
      </c>
      <c r="AB3" s="210" t="s">
        <v>122</v>
      </c>
      <c r="AC3" s="210" t="s">
        <v>122</v>
      </c>
      <c r="AD3" s="210" t="s">
        <v>122</v>
      </c>
      <c r="AE3" s="210" t="s">
        <v>122</v>
      </c>
      <c r="AF3" s="210" t="s">
        <v>122</v>
      </c>
      <c r="AG3" s="210" t="s">
        <v>122</v>
      </c>
      <c r="AH3" s="210" t="s">
        <v>122</v>
      </c>
      <c r="AI3" s="210" t="s">
        <v>122</v>
      </c>
      <c r="AJ3" s="210"/>
      <c r="AK3" s="210"/>
      <c r="AL3" s="210"/>
      <c r="AN3" s="225"/>
      <c r="AO3" s="225"/>
      <c r="AP3" s="225"/>
    </row>
    <row r="4" spans="1:42" s="7" customFormat="1" ht="15.75" thickBot="1" x14ac:dyDescent="0.3">
      <c r="A4" s="19"/>
      <c r="B4" s="19"/>
      <c r="C4" s="19"/>
      <c r="D4" s="20"/>
      <c r="E4" s="45"/>
      <c r="F4" s="50"/>
      <c r="G4" s="50"/>
      <c r="H4" s="50"/>
      <c r="I4" s="50"/>
      <c r="J4" s="50"/>
      <c r="K4" s="50"/>
      <c r="L4" s="50"/>
      <c r="M4" s="50"/>
      <c r="N4" s="50"/>
      <c r="O4" s="20"/>
      <c r="P4" s="309"/>
      <c r="Q4" s="20"/>
      <c r="R4" s="20"/>
      <c r="S4" s="20"/>
      <c r="T4" s="20"/>
      <c r="U4" s="5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13"/>
      <c r="AL4" s="13"/>
    </row>
    <row r="5" spans="1:42" s="7" customFormat="1" ht="15.75" thickTop="1" x14ac:dyDescent="0.25">
      <c r="A5" s="197" t="s">
        <v>4</v>
      </c>
      <c r="B5" s="12" t="s">
        <v>5</v>
      </c>
      <c r="C5" s="46" t="s">
        <v>6</v>
      </c>
      <c r="D5" s="13">
        <v>0.1</v>
      </c>
      <c r="E5" s="6"/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0.1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0.1</v>
      </c>
      <c r="Z5" s="37">
        <v>0.1</v>
      </c>
      <c r="AA5" s="37">
        <v>0</v>
      </c>
      <c r="AB5" s="37">
        <v>0</v>
      </c>
      <c r="AC5" s="37">
        <v>0.1</v>
      </c>
      <c r="AD5" s="37">
        <v>0.1</v>
      </c>
      <c r="AE5" s="37">
        <v>0.1</v>
      </c>
      <c r="AF5" s="37">
        <v>0.1</v>
      </c>
      <c r="AG5" s="37">
        <v>0.1</v>
      </c>
      <c r="AH5" s="37">
        <v>0.1</v>
      </c>
      <c r="AI5" s="37">
        <v>0.1</v>
      </c>
      <c r="AJ5" s="49"/>
      <c r="AK5" s="37"/>
      <c r="AL5" s="37"/>
      <c r="AN5" s="226">
        <f>SUM(F5:AJ5)</f>
        <v>0.99999999999999989</v>
      </c>
      <c r="AO5" s="9">
        <v>86400</v>
      </c>
      <c r="AP5" s="227">
        <f>AN5*AO5</f>
        <v>86399.999999999985</v>
      </c>
    </row>
    <row r="6" spans="1:42" s="7" customFormat="1" x14ac:dyDescent="0.25">
      <c r="A6" s="11"/>
      <c r="B6" s="12"/>
      <c r="C6" s="46" t="s">
        <v>7</v>
      </c>
      <c r="D6" s="13">
        <v>0.1</v>
      </c>
      <c r="E6" s="6"/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0.1</v>
      </c>
      <c r="AH6" s="37">
        <v>0.1</v>
      </c>
      <c r="AI6" s="37">
        <v>0</v>
      </c>
      <c r="AJ6" s="49"/>
      <c r="AK6" s="37"/>
      <c r="AL6" s="37"/>
      <c r="AN6" s="228">
        <f t="shared" ref="AN6:AN69" si="0">SUM(F6:AJ6)</f>
        <v>0.2</v>
      </c>
      <c r="AO6" s="7">
        <v>86400</v>
      </c>
      <c r="AP6" s="229">
        <f t="shared" ref="AP6:AP69" si="1">AN6*AO6</f>
        <v>17280</v>
      </c>
    </row>
    <row r="7" spans="1:42" s="7" customFormat="1" x14ac:dyDescent="0.25">
      <c r="A7" s="11"/>
      <c r="B7" s="15"/>
      <c r="C7" s="188" t="s">
        <v>8</v>
      </c>
      <c r="D7" s="189">
        <v>0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214"/>
      <c r="AK7" s="188"/>
      <c r="AL7" s="188"/>
      <c r="AN7" s="228">
        <f t="shared" si="0"/>
        <v>0</v>
      </c>
      <c r="AO7" s="7">
        <v>86400</v>
      </c>
      <c r="AP7" s="229">
        <f t="shared" si="1"/>
        <v>0</v>
      </c>
    </row>
    <row r="8" spans="1:42" s="7" customFormat="1" x14ac:dyDescent="0.25">
      <c r="A8" s="11"/>
      <c r="B8" s="15"/>
      <c r="C8" s="190" t="s">
        <v>354</v>
      </c>
      <c r="D8" s="191" t="s">
        <v>346</v>
      </c>
      <c r="E8" s="6"/>
      <c r="F8" s="37">
        <v>1</v>
      </c>
      <c r="G8" s="37">
        <v>1</v>
      </c>
      <c r="H8" s="37">
        <v>1</v>
      </c>
      <c r="I8" s="37">
        <v>1</v>
      </c>
      <c r="J8" s="37">
        <v>1</v>
      </c>
      <c r="K8" s="37">
        <v>1</v>
      </c>
      <c r="L8" s="37">
        <v>1</v>
      </c>
      <c r="M8" s="37">
        <v>1</v>
      </c>
      <c r="N8" s="37">
        <v>1</v>
      </c>
      <c r="O8" s="37">
        <v>1</v>
      </c>
      <c r="P8" s="37">
        <v>1</v>
      </c>
      <c r="Q8" s="37">
        <v>1</v>
      </c>
      <c r="R8" s="37">
        <v>1</v>
      </c>
      <c r="S8" s="37">
        <v>1.35</v>
      </c>
      <c r="T8" s="37">
        <v>1.38</v>
      </c>
      <c r="U8" s="37">
        <v>1.5</v>
      </c>
      <c r="V8" s="37">
        <v>1.69</v>
      </c>
      <c r="W8" s="37">
        <v>1.79</v>
      </c>
      <c r="X8" s="37">
        <v>1.85</v>
      </c>
      <c r="Y8" s="37">
        <v>2.08</v>
      </c>
      <c r="Z8" s="37">
        <v>2.09</v>
      </c>
      <c r="AA8" s="37">
        <v>2.0699999999999998</v>
      </c>
      <c r="AB8" s="37">
        <v>2.17</v>
      </c>
      <c r="AC8" s="37">
        <v>2.2400000000000002</v>
      </c>
      <c r="AD8" s="37">
        <v>2.2400000000000002</v>
      </c>
      <c r="AE8" s="37">
        <v>2.25</v>
      </c>
      <c r="AF8" s="37">
        <v>2.2400000000000002</v>
      </c>
      <c r="AG8" s="37">
        <v>2.2999999999999998</v>
      </c>
      <c r="AH8" s="37">
        <v>2.4300000000000002</v>
      </c>
      <c r="AI8" s="37">
        <v>2.42</v>
      </c>
      <c r="AJ8" s="49"/>
      <c r="AK8" s="37"/>
      <c r="AL8" s="37"/>
      <c r="AN8" s="228">
        <f t="shared" si="0"/>
        <v>47.09</v>
      </c>
      <c r="AO8" s="7">
        <v>86400</v>
      </c>
      <c r="AP8" s="229">
        <f t="shared" si="1"/>
        <v>4068576.0000000005</v>
      </c>
    </row>
    <row r="9" spans="1:42" s="7" customFormat="1" x14ac:dyDescent="0.25">
      <c r="A9" s="11"/>
      <c r="B9" s="12"/>
      <c r="C9" s="16" t="s">
        <v>9</v>
      </c>
      <c r="D9" s="205" t="s">
        <v>346</v>
      </c>
      <c r="E9" s="6"/>
      <c r="F9" s="37">
        <v>0.01</v>
      </c>
      <c r="G9" s="37">
        <v>0.01</v>
      </c>
      <c r="H9" s="37">
        <v>0.01</v>
      </c>
      <c r="I9" s="37">
        <v>0.01</v>
      </c>
      <c r="J9" s="37">
        <v>0.01</v>
      </c>
      <c r="K9" s="37">
        <v>0.01</v>
      </c>
      <c r="L9" s="37">
        <v>0.01</v>
      </c>
      <c r="M9" s="37">
        <v>0.03</v>
      </c>
      <c r="N9" s="37">
        <v>0.03</v>
      </c>
      <c r="O9" s="37">
        <v>0.03</v>
      </c>
      <c r="P9" s="37">
        <v>0.03</v>
      </c>
      <c r="Q9" s="37">
        <v>0.03</v>
      </c>
      <c r="R9" s="37">
        <v>0.03</v>
      </c>
      <c r="S9" s="37">
        <v>0.03</v>
      </c>
      <c r="T9" s="37">
        <v>0.04</v>
      </c>
      <c r="U9" s="37">
        <v>0.04</v>
      </c>
      <c r="V9" s="37">
        <v>0.04</v>
      </c>
      <c r="W9" s="37">
        <v>0.04</v>
      </c>
      <c r="X9" s="37">
        <v>0.04</v>
      </c>
      <c r="Y9" s="37">
        <v>0.04</v>
      </c>
      <c r="Z9" s="37">
        <v>0.04</v>
      </c>
      <c r="AA9" s="37">
        <v>0.05</v>
      </c>
      <c r="AB9" s="37">
        <v>0.05</v>
      </c>
      <c r="AC9" s="37">
        <v>0.05</v>
      </c>
      <c r="AD9" s="37">
        <v>0.05</v>
      </c>
      <c r="AE9" s="37">
        <v>0.05</v>
      </c>
      <c r="AF9" s="37">
        <v>0.05</v>
      </c>
      <c r="AG9" s="37">
        <v>0.05</v>
      </c>
      <c r="AH9" s="37">
        <v>0.05</v>
      </c>
      <c r="AI9" s="37">
        <v>0.05</v>
      </c>
      <c r="AJ9" s="49"/>
      <c r="AK9" s="37"/>
      <c r="AL9" s="37"/>
      <c r="AN9" s="228">
        <f t="shared" si="0"/>
        <v>1.0100000000000002</v>
      </c>
      <c r="AO9" s="7">
        <v>86400</v>
      </c>
      <c r="AP9" s="229">
        <f t="shared" si="1"/>
        <v>87264.000000000015</v>
      </c>
    </row>
    <row r="10" spans="1:42" s="7" customFormat="1" x14ac:dyDescent="0.25">
      <c r="A10" s="11"/>
      <c r="B10" s="12"/>
      <c r="C10" s="16"/>
      <c r="D10" s="13"/>
      <c r="E10" s="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49"/>
      <c r="AK10" s="37"/>
      <c r="AL10" s="37"/>
      <c r="AN10" s="228"/>
      <c r="AP10" s="229"/>
    </row>
    <row r="11" spans="1:42" s="7" customFormat="1" ht="15.75" thickBot="1" x14ac:dyDescent="0.3">
      <c r="A11" s="11"/>
      <c r="B11" s="18"/>
      <c r="C11" s="19" t="s">
        <v>139</v>
      </c>
      <c r="D11" s="211"/>
      <c r="E11" s="45">
        <f>86400*SUM(F11:AJ11)</f>
        <v>4259520</v>
      </c>
      <c r="F11" s="50">
        <f>SUM(F5:F10)</f>
        <v>1.01</v>
      </c>
      <c r="G11" s="50">
        <f>SUM(G5:G10)</f>
        <v>1.01</v>
      </c>
      <c r="H11" s="50">
        <f>SUM(H5:H10)</f>
        <v>1.01</v>
      </c>
      <c r="I11" s="50">
        <f>SUM(I5:I10)</f>
        <v>1.01</v>
      </c>
      <c r="J11" s="50">
        <f t="shared" ref="J11:AJ11" si="2">SUM(J5:J10)</f>
        <v>1.01</v>
      </c>
      <c r="K11" s="50">
        <f t="shared" si="2"/>
        <v>1.01</v>
      </c>
      <c r="L11" s="50">
        <f t="shared" si="2"/>
        <v>1.01</v>
      </c>
      <c r="M11" s="50">
        <f t="shared" si="2"/>
        <v>1.03</v>
      </c>
      <c r="N11" s="50">
        <f t="shared" si="2"/>
        <v>1.03</v>
      </c>
      <c r="O11" s="50">
        <f t="shared" si="2"/>
        <v>1.03</v>
      </c>
      <c r="P11" s="50">
        <f t="shared" si="2"/>
        <v>1.03</v>
      </c>
      <c r="Q11" s="50">
        <f t="shared" si="2"/>
        <v>1.03</v>
      </c>
      <c r="R11" s="50">
        <f t="shared" si="2"/>
        <v>1.03</v>
      </c>
      <c r="S11" s="50">
        <f t="shared" si="2"/>
        <v>1.4800000000000002</v>
      </c>
      <c r="T11" s="50">
        <f t="shared" si="2"/>
        <v>1.42</v>
      </c>
      <c r="U11" s="50">
        <f t="shared" si="2"/>
        <v>1.54</v>
      </c>
      <c r="V11" s="50">
        <f t="shared" si="2"/>
        <v>1.73</v>
      </c>
      <c r="W11" s="50">
        <f t="shared" si="2"/>
        <v>1.83</v>
      </c>
      <c r="X11" s="50">
        <f t="shared" si="2"/>
        <v>1.8900000000000001</v>
      </c>
      <c r="Y11" s="50">
        <f t="shared" si="2"/>
        <v>2.2200000000000002</v>
      </c>
      <c r="Z11" s="50">
        <f t="shared" si="2"/>
        <v>2.23</v>
      </c>
      <c r="AA11" s="50">
        <f t="shared" si="2"/>
        <v>2.1199999999999997</v>
      </c>
      <c r="AB11" s="50">
        <f t="shared" si="2"/>
        <v>2.2199999999999998</v>
      </c>
      <c r="AC11" s="50">
        <f t="shared" si="2"/>
        <v>2.39</v>
      </c>
      <c r="AD11" s="50">
        <f t="shared" si="2"/>
        <v>2.39</v>
      </c>
      <c r="AE11" s="50">
        <f t="shared" si="2"/>
        <v>2.4</v>
      </c>
      <c r="AF11" s="50">
        <f t="shared" si="2"/>
        <v>2.39</v>
      </c>
      <c r="AG11" s="50">
        <f t="shared" si="2"/>
        <v>2.5499999999999998</v>
      </c>
      <c r="AH11" s="50">
        <f t="shared" si="2"/>
        <v>2.68</v>
      </c>
      <c r="AI11" s="50">
        <f t="shared" si="2"/>
        <v>2.57</v>
      </c>
      <c r="AJ11" s="51">
        <f t="shared" si="2"/>
        <v>0</v>
      </c>
      <c r="AK11" s="37"/>
      <c r="AL11" s="37"/>
      <c r="AN11" s="230">
        <f t="shared" si="0"/>
        <v>49.3</v>
      </c>
      <c r="AO11" s="19">
        <v>86400</v>
      </c>
      <c r="AP11" s="231">
        <f t="shared" si="1"/>
        <v>4259520</v>
      </c>
    </row>
    <row r="12" spans="1:42" ht="16.5" thickTop="1" thickBot="1" x14ac:dyDescent="0.3">
      <c r="A12" s="11"/>
      <c r="X12" s="13"/>
      <c r="Y12" s="13"/>
      <c r="Z12" s="13"/>
      <c r="AB12" s="13"/>
      <c r="AC12" s="13"/>
      <c r="AD12" s="13"/>
      <c r="AE12" s="13"/>
      <c r="AF12" s="13"/>
      <c r="AG12" s="13"/>
      <c r="AH12" s="13"/>
      <c r="AI12" s="13"/>
      <c r="AN12" s="13"/>
      <c r="AO12" s="7"/>
      <c r="AP12" s="14"/>
    </row>
    <row r="13" spans="1:42" s="7" customFormat="1" ht="15.75" thickTop="1" x14ac:dyDescent="0.25">
      <c r="A13" s="11"/>
      <c r="B13" s="22" t="s">
        <v>10</v>
      </c>
      <c r="C13" s="23" t="s">
        <v>11</v>
      </c>
      <c r="D13" s="8">
        <v>0.3</v>
      </c>
      <c r="E13" s="44"/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0.3</v>
      </c>
      <c r="Z13" s="47">
        <v>0.3</v>
      </c>
      <c r="AA13" s="47">
        <v>0</v>
      </c>
      <c r="AB13" s="47">
        <v>0</v>
      </c>
      <c r="AC13" s="47">
        <v>0</v>
      </c>
      <c r="AD13" s="47">
        <v>0.3</v>
      </c>
      <c r="AE13" s="47">
        <v>0.3</v>
      </c>
      <c r="AF13" s="47">
        <v>0.3</v>
      </c>
      <c r="AG13" s="47">
        <v>0.3</v>
      </c>
      <c r="AH13" s="47">
        <v>0.3</v>
      </c>
      <c r="AI13" s="47">
        <v>0.3</v>
      </c>
      <c r="AJ13" s="48"/>
      <c r="AK13" s="37"/>
      <c r="AL13" s="37"/>
      <c r="AN13" s="226">
        <f t="shared" si="0"/>
        <v>2.4</v>
      </c>
      <c r="AO13" s="9">
        <v>86400</v>
      </c>
      <c r="AP13" s="227">
        <f t="shared" si="1"/>
        <v>207360</v>
      </c>
    </row>
    <row r="14" spans="1:42" s="7" customFormat="1" x14ac:dyDescent="0.25">
      <c r="A14" s="11"/>
      <c r="B14" s="15"/>
      <c r="C14" s="16" t="s">
        <v>12</v>
      </c>
      <c r="D14" s="13">
        <v>0.36</v>
      </c>
      <c r="E14" s="6"/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0.36</v>
      </c>
      <c r="S14" s="37">
        <v>0.36</v>
      </c>
      <c r="T14" s="37">
        <v>0</v>
      </c>
      <c r="U14" s="37">
        <v>0</v>
      </c>
      <c r="V14" s="37">
        <v>0</v>
      </c>
      <c r="W14" s="37">
        <v>0.36</v>
      </c>
      <c r="X14" s="37">
        <v>0.36</v>
      </c>
      <c r="Y14" s="37">
        <v>0.36</v>
      </c>
      <c r="Z14" s="37">
        <v>0.36</v>
      </c>
      <c r="AA14" s="37">
        <v>0.36</v>
      </c>
      <c r="AB14" s="37">
        <v>0.36</v>
      </c>
      <c r="AC14" s="37">
        <v>0.36</v>
      </c>
      <c r="AD14" s="37">
        <v>0.36</v>
      </c>
      <c r="AE14" s="37">
        <v>0.36</v>
      </c>
      <c r="AF14" s="37">
        <v>0.36</v>
      </c>
      <c r="AG14" s="37">
        <v>0.36</v>
      </c>
      <c r="AH14" s="37">
        <v>0.36</v>
      </c>
      <c r="AI14" s="37">
        <v>0.36</v>
      </c>
      <c r="AJ14" s="49"/>
      <c r="AK14" s="37"/>
      <c r="AL14" s="37"/>
      <c r="AN14" s="228">
        <f t="shared" si="0"/>
        <v>5.4</v>
      </c>
      <c r="AO14" s="7">
        <v>86400</v>
      </c>
      <c r="AP14" s="229">
        <f t="shared" si="1"/>
        <v>466560.00000000006</v>
      </c>
    </row>
    <row r="15" spans="1:42" s="7" customFormat="1" x14ac:dyDescent="0.25">
      <c r="A15" s="11"/>
      <c r="B15" s="15"/>
      <c r="C15" s="188" t="s">
        <v>13</v>
      </c>
      <c r="D15" s="189">
        <v>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214"/>
      <c r="AK15" s="188"/>
      <c r="AL15" s="188"/>
      <c r="AN15" s="228">
        <f t="shared" si="0"/>
        <v>0</v>
      </c>
      <c r="AO15" s="7">
        <v>86400</v>
      </c>
      <c r="AP15" s="229">
        <f t="shared" si="1"/>
        <v>0</v>
      </c>
    </row>
    <row r="16" spans="1:42" s="7" customFormat="1" x14ac:dyDescent="0.25">
      <c r="A16" s="11"/>
      <c r="B16" s="15"/>
      <c r="C16" s="16" t="s">
        <v>14</v>
      </c>
      <c r="D16" s="13">
        <v>0.3</v>
      </c>
      <c r="E16" s="6"/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0.3</v>
      </c>
      <c r="S16" s="37">
        <v>0.3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0.3</v>
      </c>
      <c r="Z16" s="37">
        <v>0.3</v>
      </c>
      <c r="AA16" s="37">
        <v>0.3</v>
      </c>
      <c r="AB16" s="37">
        <v>0.3</v>
      </c>
      <c r="AC16" s="37">
        <v>0.3</v>
      </c>
      <c r="AD16" s="37">
        <v>0.3</v>
      </c>
      <c r="AE16" s="37">
        <v>0.3</v>
      </c>
      <c r="AF16" s="37">
        <v>0.3</v>
      </c>
      <c r="AG16" s="37">
        <v>0.3</v>
      </c>
      <c r="AH16" s="37">
        <v>0.3</v>
      </c>
      <c r="AI16" s="37">
        <v>0.3</v>
      </c>
      <c r="AJ16" s="49"/>
      <c r="AK16" s="37"/>
      <c r="AL16" s="37"/>
      <c r="AN16" s="228">
        <f t="shared" si="0"/>
        <v>3.899999999999999</v>
      </c>
      <c r="AO16" s="7">
        <v>86400</v>
      </c>
      <c r="AP16" s="229">
        <f t="shared" si="1"/>
        <v>336959.99999999994</v>
      </c>
    </row>
    <row r="17" spans="1:42" s="7" customFormat="1" x14ac:dyDescent="0.25">
      <c r="A17" s="11"/>
      <c r="B17" s="15"/>
      <c r="C17" s="16" t="s">
        <v>15</v>
      </c>
      <c r="D17" s="13">
        <v>0.35</v>
      </c>
      <c r="E17" s="6"/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0.35</v>
      </c>
      <c r="U17" s="37">
        <v>0.35</v>
      </c>
      <c r="V17" s="37">
        <v>0.35</v>
      </c>
      <c r="W17" s="37">
        <v>0.35</v>
      </c>
      <c r="X17" s="37">
        <v>0.35</v>
      </c>
      <c r="Y17" s="37">
        <v>0.35</v>
      </c>
      <c r="Z17" s="37">
        <v>0.35</v>
      </c>
      <c r="AA17" s="37">
        <v>0.35</v>
      </c>
      <c r="AB17" s="37">
        <v>0.35</v>
      </c>
      <c r="AC17" s="37">
        <v>0.35</v>
      </c>
      <c r="AD17" s="37">
        <v>0.35</v>
      </c>
      <c r="AE17" s="37">
        <v>0.35</v>
      </c>
      <c r="AF17" s="37">
        <v>0.35</v>
      </c>
      <c r="AG17" s="37">
        <v>0.35</v>
      </c>
      <c r="AH17" s="37">
        <v>0.35</v>
      </c>
      <c r="AI17" s="37">
        <v>0.35</v>
      </c>
      <c r="AJ17" s="49"/>
      <c r="AK17" s="37"/>
      <c r="AL17" s="37"/>
      <c r="AN17" s="228">
        <f t="shared" si="0"/>
        <v>5.5999999999999988</v>
      </c>
      <c r="AO17" s="7">
        <v>86400</v>
      </c>
      <c r="AP17" s="229">
        <f t="shared" si="1"/>
        <v>483839.99999999988</v>
      </c>
    </row>
    <row r="18" spans="1:42" s="7" customFormat="1" x14ac:dyDescent="0.25">
      <c r="A18" s="11"/>
      <c r="B18" s="12"/>
      <c r="C18" s="16" t="s">
        <v>16</v>
      </c>
      <c r="D18" s="205" t="s">
        <v>346</v>
      </c>
      <c r="E18" s="6"/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0.3</v>
      </c>
      <c r="U18" s="37">
        <v>0.3</v>
      </c>
      <c r="V18" s="37">
        <v>0.3</v>
      </c>
      <c r="W18" s="37">
        <v>0.3</v>
      </c>
      <c r="X18" s="37">
        <v>0.3</v>
      </c>
      <c r="Y18" s="37">
        <v>0.3</v>
      </c>
      <c r="Z18" s="37">
        <v>0.3</v>
      </c>
      <c r="AA18" s="37">
        <v>0.3</v>
      </c>
      <c r="AB18" s="37">
        <v>0.3</v>
      </c>
      <c r="AC18" s="37">
        <v>0.3</v>
      </c>
      <c r="AD18" s="37">
        <v>0.3</v>
      </c>
      <c r="AE18" s="37">
        <v>0.3</v>
      </c>
      <c r="AF18" s="37">
        <v>0.3</v>
      </c>
      <c r="AG18" s="37">
        <v>0.3</v>
      </c>
      <c r="AH18" s="37">
        <v>0.3</v>
      </c>
      <c r="AI18" s="37">
        <v>0.3</v>
      </c>
      <c r="AJ18" s="49"/>
      <c r="AK18" s="37"/>
      <c r="AL18" s="37"/>
      <c r="AN18" s="228">
        <f t="shared" si="0"/>
        <v>4.7999999999999989</v>
      </c>
      <c r="AO18" s="7">
        <v>86400</v>
      </c>
      <c r="AP18" s="229">
        <f t="shared" si="1"/>
        <v>414719.99999999988</v>
      </c>
    </row>
    <row r="19" spans="1:42" s="7" customFormat="1" x14ac:dyDescent="0.25">
      <c r="A19" s="11"/>
      <c r="B19" s="15"/>
      <c r="C19" s="188" t="s">
        <v>17</v>
      </c>
      <c r="D19" s="189">
        <v>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214"/>
      <c r="AK19" s="188"/>
      <c r="AL19" s="188"/>
      <c r="AN19" s="228">
        <f t="shared" si="0"/>
        <v>0</v>
      </c>
      <c r="AO19" s="7">
        <v>86400</v>
      </c>
      <c r="AP19" s="229">
        <f t="shared" si="1"/>
        <v>0</v>
      </c>
    </row>
    <row r="20" spans="1:42" s="7" customFormat="1" x14ac:dyDescent="0.25">
      <c r="A20" s="11"/>
      <c r="B20" s="15"/>
      <c r="C20" s="188" t="s">
        <v>18</v>
      </c>
      <c r="D20" s="189">
        <v>0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214"/>
      <c r="AK20" s="188"/>
      <c r="AL20" s="188"/>
      <c r="AN20" s="228">
        <f t="shared" si="0"/>
        <v>0</v>
      </c>
      <c r="AO20" s="7">
        <v>86400</v>
      </c>
      <c r="AP20" s="229">
        <f t="shared" si="1"/>
        <v>0</v>
      </c>
    </row>
    <row r="21" spans="1:42" s="7" customFormat="1" x14ac:dyDescent="0.25">
      <c r="A21" s="11"/>
      <c r="B21" s="15"/>
      <c r="C21" s="39"/>
      <c r="D21" s="40"/>
      <c r="E21" s="6"/>
      <c r="F21" s="37"/>
      <c r="G21" s="37"/>
      <c r="H21" s="37"/>
      <c r="I21" s="37"/>
      <c r="J21" s="37"/>
      <c r="K21" s="37"/>
      <c r="L21" s="37"/>
      <c r="M21" s="37"/>
      <c r="N21" s="37"/>
      <c r="O21" s="13"/>
      <c r="P21" s="13"/>
      <c r="Q21" s="13"/>
      <c r="R21" s="13"/>
      <c r="S21" s="13"/>
      <c r="T21" s="13"/>
      <c r="U21" s="37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3"/>
      <c r="AK21" s="13"/>
      <c r="AL21" s="13"/>
      <c r="AN21" s="228"/>
      <c r="AP21" s="229"/>
    </row>
    <row r="22" spans="1:42" s="7" customFormat="1" ht="15.75" thickBot="1" x14ac:dyDescent="0.3">
      <c r="A22" s="11"/>
      <c r="B22" s="18"/>
      <c r="C22" s="19" t="s">
        <v>139</v>
      </c>
      <c r="D22" s="211"/>
      <c r="E22" s="45">
        <f>86400*SUM(F22:AJ22)</f>
        <v>1909439.9999999998</v>
      </c>
      <c r="F22" s="50">
        <f>SUM(F13:F21)</f>
        <v>0</v>
      </c>
      <c r="G22" s="50">
        <f>SUM(G13:G21)</f>
        <v>0</v>
      </c>
      <c r="H22" s="50">
        <f>SUM(H13:H21)</f>
        <v>0</v>
      </c>
      <c r="I22" s="50">
        <f t="shared" ref="I22:AJ22" si="3">SUM(I13:I21)</f>
        <v>0</v>
      </c>
      <c r="J22" s="50">
        <f t="shared" si="3"/>
        <v>0</v>
      </c>
      <c r="K22" s="50">
        <f t="shared" si="3"/>
        <v>0</v>
      </c>
      <c r="L22" s="50">
        <f t="shared" si="3"/>
        <v>0</v>
      </c>
      <c r="M22" s="50">
        <f t="shared" si="3"/>
        <v>0</v>
      </c>
      <c r="N22" s="50">
        <f>SUM(N13:N21)</f>
        <v>0</v>
      </c>
      <c r="O22" s="50">
        <f>SUM(O13:O21)</f>
        <v>0</v>
      </c>
      <c r="P22" s="50">
        <f t="shared" si="3"/>
        <v>0</v>
      </c>
      <c r="Q22" s="50">
        <f t="shared" si="3"/>
        <v>0</v>
      </c>
      <c r="R22" s="50">
        <f t="shared" si="3"/>
        <v>0.65999999999999992</v>
      </c>
      <c r="S22" s="50">
        <f t="shared" si="3"/>
        <v>0.65999999999999992</v>
      </c>
      <c r="T22" s="50">
        <f t="shared" si="3"/>
        <v>0.64999999999999991</v>
      </c>
      <c r="U22" s="50">
        <f t="shared" si="3"/>
        <v>0.64999999999999991</v>
      </c>
      <c r="V22" s="50">
        <f t="shared" si="3"/>
        <v>0.64999999999999991</v>
      </c>
      <c r="W22" s="50">
        <f t="shared" si="3"/>
        <v>1.01</v>
      </c>
      <c r="X22" s="50">
        <f t="shared" si="3"/>
        <v>1.01</v>
      </c>
      <c r="Y22" s="50">
        <f t="shared" si="3"/>
        <v>1.61</v>
      </c>
      <c r="Z22" s="50">
        <f>SUM(Z13:Z21)</f>
        <v>1.61</v>
      </c>
      <c r="AA22" s="50">
        <f t="shared" si="3"/>
        <v>1.3099999999999998</v>
      </c>
      <c r="AB22" s="50">
        <f>SUM(AB13:AB21)</f>
        <v>1.3099999999999998</v>
      </c>
      <c r="AC22" s="50">
        <f t="shared" si="3"/>
        <v>1.3099999999999998</v>
      </c>
      <c r="AD22" s="50">
        <f t="shared" si="3"/>
        <v>1.61</v>
      </c>
      <c r="AE22" s="50">
        <f t="shared" si="3"/>
        <v>1.61</v>
      </c>
      <c r="AF22" s="50">
        <f t="shared" si="3"/>
        <v>1.61</v>
      </c>
      <c r="AG22" s="50">
        <f t="shared" si="3"/>
        <v>1.61</v>
      </c>
      <c r="AH22" s="50">
        <f t="shared" si="3"/>
        <v>1.61</v>
      </c>
      <c r="AI22" s="50">
        <f t="shared" si="3"/>
        <v>1.61</v>
      </c>
      <c r="AJ22" s="51">
        <f t="shared" si="3"/>
        <v>0</v>
      </c>
      <c r="AK22" s="37"/>
      <c r="AL22" s="37"/>
      <c r="AN22" s="230">
        <f t="shared" si="0"/>
        <v>22.099999999999998</v>
      </c>
      <c r="AO22" s="19">
        <v>86400</v>
      </c>
      <c r="AP22" s="231">
        <f t="shared" si="1"/>
        <v>1909439.9999999998</v>
      </c>
    </row>
    <row r="23" spans="1:42" s="7" customFormat="1" ht="16.5" thickTop="1" thickBot="1" x14ac:dyDescent="0.3">
      <c r="A23" s="11"/>
      <c r="D23" s="13"/>
      <c r="E23" s="6"/>
      <c r="F23" s="37"/>
      <c r="G23" s="37"/>
      <c r="H23" s="37"/>
      <c r="I23" s="37"/>
      <c r="J23" s="37"/>
      <c r="K23" s="37"/>
      <c r="L23" s="37"/>
      <c r="M23" s="37"/>
      <c r="N23" s="37"/>
      <c r="O23" s="13"/>
      <c r="P23" s="13"/>
      <c r="Q23" s="13"/>
      <c r="R23" s="13"/>
      <c r="S23" s="13"/>
      <c r="T23" s="13"/>
      <c r="U23" s="37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N23" s="13"/>
      <c r="AP23" s="14"/>
    </row>
    <row r="24" spans="1:42" s="7" customFormat="1" ht="15.75" thickTop="1" x14ac:dyDescent="0.25">
      <c r="A24" s="11"/>
      <c r="B24" s="22" t="s">
        <v>19</v>
      </c>
      <c r="C24" s="23" t="s">
        <v>20</v>
      </c>
      <c r="D24" s="8">
        <v>0.3</v>
      </c>
      <c r="E24" s="44"/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0.3</v>
      </c>
      <c r="Y24" s="47">
        <v>0.3</v>
      </c>
      <c r="Z24" s="47">
        <v>0.3</v>
      </c>
      <c r="AA24" s="47">
        <v>0</v>
      </c>
      <c r="AB24" s="47">
        <v>0</v>
      </c>
      <c r="AC24" s="47">
        <v>0</v>
      </c>
      <c r="AD24" s="47">
        <v>0</v>
      </c>
      <c r="AE24" s="47">
        <v>0.3</v>
      </c>
      <c r="AF24" s="47">
        <v>0.3</v>
      </c>
      <c r="AG24" s="47">
        <v>0.3</v>
      </c>
      <c r="AH24" s="47">
        <v>0.3</v>
      </c>
      <c r="AI24" s="47">
        <v>0.3</v>
      </c>
      <c r="AJ24" s="52"/>
      <c r="AK24" s="13"/>
      <c r="AL24" s="13"/>
      <c r="AN24" s="226">
        <f t="shared" si="0"/>
        <v>2.4</v>
      </c>
      <c r="AO24" s="9">
        <v>86400</v>
      </c>
      <c r="AP24" s="227">
        <f t="shared" si="1"/>
        <v>207360</v>
      </c>
    </row>
    <row r="25" spans="1:42" s="7" customFormat="1" x14ac:dyDescent="0.25">
      <c r="A25" s="11"/>
      <c r="B25" s="15"/>
      <c r="C25" s="16" t="s">
        <v>21</v>
      </c>
      <c r="D25" s="13">
        <v>0.35</v>
      </c>
      <c r="E25" s="6"/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0.35</v>
      </c>
      <c r="U25" s="37">
        <v>0.35</v>
      </c>
      <c r="V25" s="37">
        <v>0.35</v>
      </c>
      <c r="W25" s="37">
        <v>0.35</v>
      </c>
      <c r="X25" s="37">
        <v>0.35</v>
      </c>
      <c r="Y25" s="37">
        <v>0.35</v>
      </c>
      <c r="Z25" s="37">
        <v>0.35</v>
      </c>
      <c r="AA25" s="37">
        <v>0.35</v>
      </c>
      <c r="AB25" s="37">
        <v>0.35</v>
      </c>
      <c r="AC25" s="37">
        <v>0.35</v>
      </c>
      <c r="AD25" s="37">
        <v>0.35</v>
      </c>
      <c r="AE25" s="37">
        <v>0.35</v>
      </c>
      <c r="AF25" s="37">
        <v>0.35</v>
      </c>
      <c r="AG25" s="37">
        <v>0.35</v>
      </c>
      <c r="AH25" s="37">
        <v>0.35</v>
      </c>
      <c r="AI25" s="37">
        <v>0.35</v>
      </c>
      <c r="AJ25" s="49"/>
      <c r="AK25" s="37"/>
      <c r="AL25" s="37"/>
      <c r="AN25" s="228">
        <f t="shared" si="0"/>
        <v>5.5999999999999988</v>
      </c>
      <c r="AO25" s="7">
        <v>86400</v>
      </c>
      <c r="AP25" s="229">
        <f t="shared" si="1"/>
        <v>483839.99999999988</v>
      </c>
    </row>
    <row r="26" spans="1:42" s="7" customFormat="1" x14ac:dyDescent="0.25">
      <c r="A26" s="11"/>
      <c r="B26" s="15"/>
      <c r="C26" s="188" t="s">
        <v>22</v>
      </c>
      <c r="D26" s="189">
        <v>0.2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214"/>
      <c r="AK26" s="188"/>
      <c r="AL26" s="188"/>
      <c r="AN26" s="228">
        <f t="shared" si="0"/>
        <v>0</v>
      </c>
      <c r="AO26" s="7">
        <v>86400</v>
      </c>
      <c r="AP26" s="229">
        <f t="shared" si="1"/>
        <v>0</v>
      </c>
    </row>
    <row r="27" spans="1:42" s="7" customFormat="1" x14ac:dyDescent="0.25">
      <c r="A27" s="11"/>
      <c r="B27" s="15"/>
      <c r="C27" s="190" t="s">
        <v>353</v>
      </c>
      <c r="D27" s="191" t="s">
        <v>346</v>
      </c>
      <c r="E27" s="6"/>
      <c r="F27" s="37">
        <v>25.82</v>
      </c>
      <c r="G27" s="37">
        <v>25.6</v>
      </c>
      <c r="H27" s="37">
        <v>25.72</v>
      </c>
      <c r="I27" s="37">
        <v>25.89</v>
      </c>
      <c r="J27" s="37">
        <v>26.3</v>
      </c>
      <c r="K27" s="37">
        <v>26.45</v>
      </c>
      <c r="L27" s="37">
        <v>26.1</v>
      </c>
      <c r="M27" s="37">
        <v>26.24</v>
      </c>
      <c r="N27" s="37">
        <v>26.39</v>
      </c>
      <c r="O27" s="37">
        <v>25.49</v>
      </c>
      <c r="P27" s="37">
        <v>25.02</v>
      </c>
      <c r="Q27" s="37">
        <v>25.28</v>
      </c>
      <c r="R27" s="37">
        <v>24.51</v>
      </c>
      <c r="S27" s="37">
        <v>24.16</v>
      </c>
      <c r="T27" s="37">
        <v>24.57</v>
      </c>
      <c r="U27" s="37">
        <v>25.58</v>
      </c>
      <c r="V27" s="37">
        <v>26.34</v>
      </c>
      <c r="W27" s="37">
        <v>26.5</v>
      </c>
      <c r="X27" s="37">
        <v>25.88</v>
      </c>
      <c r="Y27" s="37">
        <v>24.73</v>
      </c>
      <c r="Z27" s="37">
        <v>25.24</v>
      </c>
      <c r="AA27" s="37">
        <v>23.11</v>
      </c>
      <c r="AB27" s="37">
        <v>21.31</v>
      </c>
      <c r="AC27" s="37">
        <v>19.989999999999998</v>
      </c>
      <c r="AD27" s="37">
        <v>20.100000000000001</v>
      </c>
      <c r="AE27" s="37">
        <v>20.95</v>
      </c>
      <c r="AF27" s="37">
        <v>20.100000000000001</v>
      </c>
      <c r="AG27" s="37">
        <v>21.69</v>
      </c>
      <c r="AH27" s="37">
        <v>20.58</v>
      </c>
      <c r="AI27" s="37">
        <v>18.399999999999999</v>
      </c>
      <c r="AJ27" s="49"/>
      <c r="AK27" s="37"/>
      <c r="AL27" s="37"/>
      <c r="AN27" s="228">
        <f t="shared" si="0"/>
        <v>724.04000000000008</v>
      </c>
      <c r="AO27" s="7">
        <v>86400</v>
      </c>
      <c r="AP27" s="229">
        <f t="shared" si="1"/>
        <v>62557056.000000007</v>
      </c>
    </row>
    <row r="28" spans="1:42" s="7" customFormat="1" x14ac:dyDescent="0.25">
      <c r="A28" s="11"/>
      <c r="B28" s="15"/>
      <c r="C28" s="16"/>
      <c r="D28" s="17"/>
      <c r="E28" s="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49"/>
      <c r="AK28" s="37"/>
      <c r="AL28" s="37"/>
      <c r="AN28" s="228"/>
      <c r="AP28" s="229"/>
    </row>
    <row r="29" spans="1:42" s="7" customFormat="1" x14ac:dyDescent="0.25">
      <c r="A29" s="11"/>
      <c r="B29" s="15"/>
      <c r="C29" s="187" t="s">
        <v>141</v>
      </c>
      <c r="D29" s="203" t="s">
        <v>346</v>
      </c>
      <c r="E29" s="6"/>
      <c r="F29" s="37">
        <v>16.86</v>
      </c>
      <c r="G29" s="37">
        <v>16.45</v>
      </c>
      <c r="H29" s="37">
        <v>16.57</v>
      </c>
      <c r="I29" s="37">
        <v>16.37</v>
      </c>
      <c r="J29" s="37">
        <v>16.59</v>
      </c>
      <c r="K29" s="37">
        <v>17.32</v>
      </c>
      <c r="L29" s="37">
        <v>16.98</v>
      </c>
      <c r="M29" s="37">
        <v>17.14</v>
      </c>
      <c r="N29" s="37">
        <v>17.27</v>
      </c>
      <c r="O29" s="37">
        <v>16.27</v>
      </c>
      <c r="P29" s="37">
        <v>15.39</v>
      </c>
      <c r="Q29" s="37">
        <v>15.55</v>
      </c>
      <c r="R29" s="37">
        <v>14.73</v>
      </c>
      <c r="S29" s="37">
        <v>13.93</v>
      </c>
      <c r="T29" s="37">
        <v>13.29</v>
      </c>
      <c r="U29" s="37">
        <v>12.75</v>
      </c>
      <c r="V29" s="37">
        <v>12.64</v>
      </c>
      <c r="W29" s="37">
        <v>12.12</v>
      </c>
      <c r="X29" s="37">
        <v>11.08</v>
      </c>
      <c r="Y29" s="37">
        <v>9.26</v>
      </c>
      <c r="Z29" s="37">
        <v>9.4700000000000006</v>
      </c>
      <c r="AA29" s="37">
        <v>7.29</v>
      </c>
      <c r="AB29" s="37">
        <v>5.5</v>
      </c>
      <c r="AC29" s="37">
        <v>4.1399999999999997</v>
      </c>
      <c r="AD29" s="37">
        <v>4.24</v>
      </c>
      <c r="AE29" s="37">
        <v>5.1100000000000003</v>
      </c>
      <c r="AF29" s="37">
        <v>4.25</v>
      </c>
      <c r="AG29" s="37">
        <v>5.84</v>
      </c>
      <c r="AH29" s="37">
        <v>4.7300000000000004</v>
      </c>
      <c r="AI29" s="37">
        <v>2.5499999999999998</v>
      </c>
      <c r="AJ29" s="49"/>
      <c r="AK29" s="37"/>
      <c r="AL29" s="37"/>
      <c r="AN29" s="228">
        <f t="shared" si="0"/>
        <v>351.68000000000006</v>
      </c>
      <c r="AO29" s="7">
        <v>-86400</v>
      </c>
      <c r="AP29" s="229">
        <f t="shared" si="1"/>
        <v>-30385152.000000004</v>
      </c>
    </row>
    <row r="30" spans="1:42" s="7" customFormat="1" x14ac:dyDescent="0.25">
      <c r="A30" s="11"/>
      <c r="B30" s="15"/>
      <c r="C30" s="187" t="s">
        <v>362</v>
      </c>
      <c r="D30" s="40"/>
      <c r="E30" s="6"/>
      <c r="F30" s="37">
        <v>0.2</v>
      </c>
      <c r="G30" s="37">
        <v>0.2</v>
      </c>
      <c r="H30" s="37">
        <v>0.2</v>
      </c>
      <c r="I30" s="37">
        <v>0.2</v>
      </c>
      <c r="J30" s="37">
        <v>0.2</v>
      </c>
      <c r="K30" s="37">
        <v>0.2</v>
      </c>
      <c r="L30" s="37">
        <v>0.2</v>
      </c>
      <c r="M30" s="37">
        <v>7.0000000000000007E-2</v>
      </c>
      <c r="N30" s="37">
        <v>7.0000000000000007E-2</v>
      </c>
      <c r="O30" s="37">
        <v>7.0000000000000007E-2</v>
      </c>
      <c r="P30" s="37">
        <v>7.0000000000000007E-2</v>
      </c>
      <c r="Q30" s="37">
        <v>7.0000000000000007E-2</v>
      </c>
      <c r="R30" s="37">
        <v>7.0000000000000007E-2</v>
      </c>
      <c r="S30" s="37">
        <v>7.0000000000000007E-2</v>
      </c>
      <c r="T30" s="37">
        <v>7.0000000000000007E-2</v>
      </c>
      <c r="U30" s="37">
        <v>7.0000000000000007E-2</v>
      </c>
      <c r="V30" s="37">
        <v>7.0000000000000007E-2</v>
      </c>
      <c r="W30" s="37">
        <v>7.0000000000000007E-2</v>
      </c>
      <c r="X30" s="37">
        <v>7.0000000000000007E-2</v>
      </c>
      <c r="Y30" s="37">
        <v>7.0000000000000007E-2</v>
      </c>
      <c r="Z30" s="37">
        <v>7.0000000000000007E-2</v>
      </c>
      <c r="AA30" s="37">
        <v>7.0000000000000007E-2</v>
      </c>
      <c r="AB30" s="37">
        <v>7.0000000000000007E-2</v>
      </c>
      <c r="AC30" s="37">
        <v>7.0000000000000007E-2</v>
      </c>
      <c r="AD30" s="37">
        <v>7.0000000000000007E-2</v>
      </c>
      <c r="AE30" s="37">
        <v>7.0000000000000007E-2</v>
      </c>
      <c r="AF30" s="37">
        <v>7.0000000000000007E-2</v>
      </c>
      <c r="AG30" s="37">
        <v>7.0000000000000007E-2</v>
      </c>
      <c r="AH30" s="37">
        <v>0.05</v>
      </c>
      <c r="AI30" s="37">
        <v>0.05</v>
      </c>
      <c r="AJ30" s="49"/>
      <c r="AK30" s="37"/>
      <c r="AL30" s="37"/>
      <c r="AN30" s="228">
        <f t="shared" si="0"/>
        <v>2.969999999999998</v>
      </c>
      <c r="AO30" s="7">
        <v>-86400</v>
      </c>
      <c r="AP30" s="229">
        <f t="shared" si="1"/>
        <v>-256607.99999999983</v>
      </c>
    </row>
    <row r="31" spans="1:42" s="7" customFormat="1" x14ac:dyDescent="0.25">
      <c r="A31" s="11"/>
      <c r="B31" s="15"/>
      <c r="C31" s="187" t="s">
        <v>347</v>
      </c>
      <c r="D31" s="40"/>
      <c r="E31" s="6"/>
      <c r="F31" s="37">
        <v>0.5</v>
      </c>
      <c r="G31" s="37">
        <v>0.5</v>
      </c>
      <c r="H31" s="37">
        <v>0.5</v>
      </c>
      <c r="I31" s="37">
        <v>0.5</v>
      </c>
      <c r="J31" s="37">
        <v>0.5</v>
      </c>
      <c r="K31" s="37">
        <v>0.5</v>
      </c>
      <c r="L31" s="37">
        <v>0.5</v>
      </c>
      <c r="M31" s="37">
        <v>0.2</v>
      </c>
      <c r="N31" s="37">
        <v>0.2</v>
      </c>
      <c r="O31" s="37">
        <v>0.2</v>
      </c>
      <c r="P31" s="37">
        <v>0.2</v>
      </c>
      <c r="Q31" s="37">
        <v>0.2</v>
      </c>
      <c r="R31" s="37">
        <v>0.2</v>
      </c>
      <c r="S31" s="37">
        <v>0.2</v>
      </c>
      <c r="T31" s="37">
        <v>0.05</v>
      </c>
      <c r="U31" s="37">
        <v>0.05</v>
      </c>
      <c r="V31" s="37">
        <v>0.05</v>
      </c>
      <c r="W31" s="37">
        <v>0.05</v>
      </c>
      <c r="X31" s="37">
        <v>0.05</v>
      </c>
      <c r="Y31" s="37">
        <v>0.05</v>
      </c>
      <c r="Z31" s="37">
        <v>0.05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49"/>
      <c r="AK31" s="37"/>
      <c r="AL31" s="37"/>
      <c r="AN31" s="228">
        <f t="shared" si="0"/>
        <v>5.25</v>
      </c>
      <c r="AO31" s="7">
        <v>-86400</v>
      </c>
      <c r="AP31" s="229">
        <f t="shared" si="1"/>
        <v>-453600</v>
      </c>
    </row>
    <row r="32" spans="1:42" s="7" customFormat="1" x14ac:dyDescent="0.25">
      <c r="A32" s="11"/>
      <c r="B32" s="15"/>
      <c r="C32" s="187" t="s">
        <v>123</v>
      </c>
      <c r="D32" s="40"/>
      <c r="E32" s="6"/>
      <c r="F32" s="37">
        <v>0.5</v>
      </c>
      <c r="G32" s="37">
        <v>0.5</v>
      </c>
      <c r="H32" s="37">
        <v>0.5</v>
      </c>
      <c r="I32" s="37">
        <v>0.5</v>
      </c>
      <c r="J32" s="37">
        <v>0.5</v>
      </c>
      <c r="K32" s="37">
        <v>0.5</v>
      </c>
      <c r="L32" s="37">
        <v>0.5</v>
      </c>
      <c r="M32" s="37">
        <v>0.4</v>
      </c>
      <c r="N32" s="37">
        <v>0.4</v>
      </c>
      <c r="O32" s="37">
        <v>0.4</v>
      </c>
      <c r="P32" s="37">
        <v>0.4</v>
      </c>
      <c r="Q32" s="37">
        <v>0.4</v>
      </c>
      <c r="R32" s="37">
        <v>0.4</v>
      </c>
      <c r="S32" s="37">
        <v>0.4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49"/>
      <c r="AK32" s="37"/>
      <c r="AL32" s="37"/>
      <c r="AN32" s="228">
        <f t="shared" si="0"/>
        <v>6.3000000000000016</v>
      </c>
      <c r="AO32" s="7">
        <v>-86400</v>
      </c>
      <c r="AP32" s="229">
        <f t="shared" si="1"/>
        <v>-544320.00000000012</v>
      </c>
    </row>
    <row r="33" spans="1:42" s="7" customFormat="1" x14ac:dyDescent="0.25">
      <c r="A33" s="11"/>
      <c r="B33" s="15"/>
      <c r="C33" s="187" t="s">
        <v>124</v>
      </c>
      <c r="D33" s="40"/>
      <c r="E33" s="6"/>
      <c r="F33" s="37">
        <v>0.3</v>
      </c>
      <c r="G33" s="37">
        <v>0.3</v>
      </c>
      <c r="H33" s="37">
        <v>0.3</v>
      </c>
      <c r="I33" s="37">
        <v>0.3</v>
      </c>
      <c r="J33" s="37">
        <v>0.3</v>
      </c>
      <c r="K33" s="37">
        <v>0.3</v>
      </c>
      <c r="L33" s="37">
        <v>0.3</v>
      </c>
      <c r="M33" s="37">
        <v>0.3</v>
      </c>
      <c r="N33" s="37">
        <v>0.3</v>
      </c>
      <c r="O33" s="37">
        <v>0.3</v>
      </c>
      <c r="P33" s="37">
        <v>0.3</v>
      </c>
      <c r="Q33" s="37">
        <v>0.3</v>
      </c>
      <c r="R33" s="37">
        <v>0.3</v>
      </c>
      <c r="S33" s="37">
        <v>0.3</v>
      </c>
      <c r="T33" s="37">
        <v>0.1</v>
      </c>
      <c r="U33" s="37">
        <v>0.1</v>
      </c>
      <c r="V33" s="37">
        <v>0.1</v>
      </c>
      <c r="W33" s="37">
        <v>0.1</v>
      </c>
      <c r="X33" s="37">
        <v>0.1</v>
      </c>
      <c r="Y33" s="37">
        <v>0.1</v>
      </c>
      <c r="Z33" s="37">
        <v>0.1</v>
      </c>
      <c r="AA33" s="37">
        <v>0.1</v>
      </c>
      <c r="AB33" s="37">
        <v>0.1</v>
      </c>
      <c r="AC33" s="37">
        <v>0.1</v>
      </c>
      <c r="AD33" s="37">
        <v>0.1</v>
      </c>
      <c r="AE33" s="37">
        <v>0.1</v>
      </c>
      <c r="AF33" s="37">
        <v>0.1</v>
      </c>
      <c r="AG33" s="37">
        <v>0.1</v>
      </c>
      <c r="AH33" s="37">
        <v>0.1</v>
      </c>
      <c r="AI33" s="37">
        <v>0.1</v>
      </c>
      <c r="AJ33" s="49"/>
      <c r="AK33" s="37"/>
      <c r="AL33" s="37"/>
      <c r="AN33" s="228">
        <f t="shared" si="0"/>
        <v>5.7999999999999936</v>
      </c>
      <c r="AO33" s="7">
        <v>-86400</v>
      </c>
      <c r="AP33" s="229">
        <f t="shared" si="1"/>
        <v>-501119.99999999948</v>
      </c>
    </row>
    <row r="34" spans="1:42" s="7" customFormat="1" x14ac:dyDescent="0.25">
      <c r="A34" s="11"/>
      <c r="B34" s="15"/>
      <c r="C34" s="187" t="s">
        <v>125</v>
      </c>
      <c r="D34" s="40"/>
      <c r="E34" s="6"/>
      <c r="F34" s="37">
        <v>0.8</v>
      </c>
      <c r="G34" s="37">
        <v>0.8</v>
      </c>
      <c r="H34" s="37">
        <v>0.8</v>
      </c>
      <c r="I34" s="37">
        <v>0.8</v>
      </c>
      <c r="J34" s="37">
        <v>0.8</v>
      </c>
      <c r="K34" s="37">
        <v>0.8</v>
      </c>
      <c r="L34" s="37">
        <v>0.8</v>
      </c>
      <c r="M34" s="37">
        <v>0.6</v>
      </c>
      <c r="N34" s="37">
        <v>0.6</v>
      </c>
      <c r="O34" s="37">
        <v>0.6</v>
      </c>
      <c r="P34" s="37">
        <v>0.6</v>
      </c>
      <c r="Q34" s="37">
        <v>0.6</v>
      </c>
      <c r="R34" s="37">
        <v>0.6</v>
      </c>
      <c r="S34" s="37">
        <v>0.6</v>
      </c>
      <c r="T34" s="37">
        <v>0.3</v>
      </c>
      <c r="U34" s="37">
        <v>0.3</v>
      </c>
      <c r="V34" s="37">
        <v>0.3</v>
      </c>
      <c r="W34" s="37">
        <v>0.3</v>
      </c>
      <c r="X34" s="37">
        <v>0.3</v>
      </c>
      <c r="Y34" s="37">
        <v>0.3</v>
      </c>
      <c r="Z34" s="37">
        <v>0.3</v>
      </c>
      <c r="AA34" s="37">
        <v>0.1</v>
      </c>
      <c r="AB34" s="37">
        <v>0.1</v>
      </c>
      <c r="AC34" s="37">
        <v>0.1</v>
      </c>
      <c r="AD34" s="37">
        <v>0.1</v>
      </c>
      <c r="AE34" s="37">
        <v>0.1</v>
      </c>
      <c r="AF34" s="37">
        <v>0.1</v>
      </c>
      <c r="AG34" s="37">
        <v>0.1</v>
      </c>
      <c r="AH34" s="37">
        <v>0.1</v>
      </c>
      <c r="AI34" s="37">
        <v>0.1</v>
      </c>
      <c r="AJ34" s="49"/>
      <c r="AK34" s="37"/>
      <c r="AL34" s="37"/>
      <c r="AN34" s="228">
        <f t="shared" si="0"/>
        <v>12.799999999999999</v>
      </c>
      <c r="AO34" s="7">
        <v>-86400</v>
      </c>
      <c r="AP34" s="229">
        <f t="shared" si="1"/>
        <v>-1105920</v>
      </c>
    </row>
    <row r="35" spans="1:42" s="7" customFormat="1" x14ac:dyDescent="0.25">
      <c r="A35" s="11"/>
      <c r="B35" s="15"/>
      <c r="C35" s="187" t="s">
        <v>348</v>
      </c>
      <c r="D35" s="40"/>
      <c r="E35" s="6"/>
      <c r="F35" s="37">
        <v>1</v>
      </c>
      <c r="G35" s="37">
        <v>1</v>
      </c>
      <c r="H35" s="37">
        <v>1</v>
      </c>
      <c r="I35" s="37">
        <v>1</v>
      </c>
      <c r="J35" s="37">
        <v>1</v>
      </c>
      <c r="K35" s="37">
        <v>1</v>
      </c>
      <c r="L35" s="37">
        <v>1</v>
      </c>
      <c r="M35" s="37">
        <v>1</v>
      </c>
      <c r="N35" s="37">
        <v>1</v>
      </c>
      <c r="O35" s="37">
        <v>1</v>
      </c>
      <c r="P35" s="37">
        <v>1</v>
      </c>
      <c r="Q35" s="37">
        <v>1</v>
      </c>
      <c r="R35" s="37">
        <v>1</v>
      </c>
      <c r="S35" s="37">
        <v>1</v>
      </c>
      <c r="T35" s="37">
        <v>0.4</v>
      </c>
      <c r="U35" s="37">
        <v>0.4</v>
      </c>
      <c r="V35" s="37">
        <v>0.4</v>
      </c>
      <c r="W35" s="37">
        <v>0.4</v>
      </c>
      <c r="X35" s="37">
        <v>0.4</v>
      </c>
      <c r="Y35" s="37">
        <v>0.4</v>
      </c>
      <c r="Z35" s="37">
        <v>0.4</v>
      </c>
      <c r="AA35" s="37">
        <v>0.2</v>
      </c>
      <c r="AB35" s="37">
        <v>0.2</v>
      </c>
      <c r="AC35" s="37">
        <v>0.2</v>
      </c>
      <c r="AD35" s="37">
        <v>0.2</v>
      </c>
      <c r="AE35" s="37">
        <v>0.2</v>
      </c>
      <c r="AF35" s="37">
        <v>0.2</v>
      </c>
      <c r="AG35" s="37">
        <v>0.2</v>
      </c>
      <c r="AH35" s="37">
        <v>0.2</v>
      </c>
      <c r="AI35" s="37">
        <v>0.2</v>
      </c>
      <c r="AJ35" s="49"/>
      <c r="AK35" s="37"/>
      <c r="AL35" s="37"/>
      <c r="AN35" s="228">
        <f t="shared" si="0"/>
        <v>18.599999999999991</v>
      </c>
      <c r="AO35" s="7">
        <v>-86400</v>
      </c>
      <c r="AP35" s="229">
        <f t="shared" si="1"/>
        <v>-1607039.9999999993</v>
      </c>
    </row>
    <row r="36" spans="1:42" s="7" customFormat="1" x14ac:dyDescent="0.25">
      <c r="A36" s="11"/>
      <c r="B36" s="15"/>
      <c r="C36" s="187" t="s">
        <v>126</v>
      </c>
      <c r="D36" s="40"/>
      <c r="E36" s="6"/>
      <c r="F36" s="37">
        <v>0.5</v>
      </c>
      <c r="G36" s="37">
        <v>0.5</v>
      </c>
      <c r="H36" s="37">
        <v>0.5</v>
      </c>
      <c r="I36" s="37">
        <v>0.5</v>
      </c>
      <c r="J36" s="37">
        <v>0.5</v>
      </c>
      <c r="K36" s="37">
        <v>0.5</v>
      </c>
      <c r="L36" s="37">
        <v>0.5</v>
      </c>
      <c r="M36" s="37">
        <v>0.5</v>
      </c>
      <c r="N36" s="37">
        <v>0.5</v>
      </c>
      <c r="O36" s="37">
        <v>0.5</v>
      </c>
      <c r="P36" s="37">
        <v>0.5</v>
      </c>
      <c r="Q36" s="37">
        <v>0.5</v>
      </c>
      <c r="R36" s="37">
        <v>0.5</v>
      </c>
      <c r="S36" s="37">
        <v>0.5</v>
      </c>
      <c r="T36" s="37">
        <v>0.3</v>
      </c>
      <c r="U36" s="37">
        <v>0.3</v>
      </c>
      <c r="V36" s="37">
        <v>0.3</v>
      </c>
      <c r="W36" s="37">
        <v>0.3</v>
      </c>
      <c r="X36" s="37">
        <v>0.3</v>
      </c>
      <c r="Y36" s="37">
        <v>0.3</v>
      </c>
      <c r="Z36" s="37">
        <v>0.3</v>
      </c>
      <c r="AA36" s="37">
        <v>0.1</v>
      </c>
      <c r="AB36" s="37">
        <v>0.1</v>
      </c>
      <c r="AC36" s="37">
        <v>0.1</v>
      </c>
      <c r="AD36" s="37">
        <v>0.1</v>
      </c>
      <c r="AE36" s="37">
        <v>0.1</v>
      </c>
      <c r="AF36" s="37">
        <v>0.1</v>
      </c>
      <c r="AG36" s="37">
        <v>0.1</v>
      </c>
      <c r="AH36" s="37">
        <v>0.1</v>
      </c>
      <c r="AI36" s="37">
        <v>0.1</v>
      </c>
      <c r="AJ36" s="49"/>
      <c r="AK36" s="37"/>
      <c r="AL36" s="37"/>
      <c r="AN36" s="228">
        <f t="shared" si="0"/>
        <v>9.9999999999999982</v>
      </c>
      <c r="AO36" s="7">
        <v>-86400</v>
      </c>
      <c r="AP36" s="229">
        <f t="shared" si="1"/>
        <v>-863999.99999999988</v>
      </c>
    </row>
    <row r="37" spans="1:42" s="7" customFormat="1" x14ac:dyDescent="0.25">
      <c r="A37" s="11"/>
      <c r="B37" s="15"/>
      <c r="C37" s="187" t="s">
        <v>143</v>
      </c>
      <c r="D37" s="40"/>
      <c r="E37" s="6"/>
      <c r="F37" s="37">
        <v>0.3</v>
      </c>
      <c r="G37" s="37">
        <v>0.3</v>
      </c>
      <c r="H37" s="37">
        <v>0.3</v>
      </c>
      <c r="I37" s="37">
        <v>0.3</v>
      </c>
      <c r="J37" s="37">
        <v>0.3</v>
      </c>
      <c r="K37" s="37">
        <v>0.3</v>
      </c>
      <c r="L37" s="37">
        <v>0.3</v>
      </c>
      <c r="M37" s="37">
        <v>0.3</v>
      </c>
      <c r="N37" s="37">
        <v>0.3</v>
      </c>
      <c r="O37" s="37">
        <v>0.3</v>
      </c>
      <c r="P37" s="37">
        <v>0.3</v>
      </c>
      <c r="Q37" s="37">
        <v>0.3</v>
      </c>
      <c r="R37" s="37">
        <v>0.3</v>
      </c>
      <c r="S37" s="37">
        <v>0.3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0.15</v>
      </c>
      <c r="AB37" s="37">
        <v>0.15</v>
      </c>
      <c r="AC37" s="37">
        <v>0.15</v>
      </c>
      <c r="AD37" s="37">
        <v>0.15</v>
      </c>
      <c r="AE37" s="37">
        <v>0.15</v>
      </c>
      <c r="AF37" s="37">
        <v>0.15</v>
      </c>
      <c r="AG37" s="37">
        <v>0.15</v>
      </c>
      <c r="AH37" s="37">
        <v>0.15</v>
      </c>
      <c r="AI37" s="37">
        <v>0.15</v>
      </c>
      <c r="AJ37" s="49"/>
      <c r="AK37" s="37"/>
      <c r="AL37" s="37"/>
      <c r="AN37" s="228">
        <f t="shared" si="0"/>
        <v>5.5500000000000025</v>
      </c>
      <c r="AO37" s="7">
        <v>-86400</v>
      </c>
      <c r="AP37" s="229">
        <f t="shared" si="1"/>
        <v>-479520.00000000023</v>
      </c>
    </row>
    <row r="38" spans="1:42" s="7" customFormat="1" x14ac:dyDescent="0.25">
      <c r="A38" s="11"/>
      <c r="B38" s="15"/>
      <c r="C38" s="187" t="s">
        <v>127</v>
      </c>
      <c r="D38" s="40"/>
      <c r="E38" s="6"/>
      <c r="F38" s="37">
        <v>1.3</v>
      </c>
      <c r="G38" s="37">
        <v>1.3</v>
      </c>
      <c r="H38" s="37">
        <v>1.3</v>
      </c>
      <c r="I38" s="37">
        <v>1.3</v>
      </c>
      <c r="J38" s="37">
        <v>1.3</v>
      </c>
      <c r="K38" s="37">
        <v>1.3</v>
      </c>
      <c r="L38" s="37">
        <v>1.3</v>
      </c>
      <c r="M38" s="37">
        <v>0.4</v>
      </c>
      <c r="N38" s="37">
        <v>0.4</v>
      </c>
      <c r="O38" s="37">
        <v>0.4</v>
      </c>
      <c r="P38" s="37">
        <v>0.4</v>
      </c>
      <c r="Q38" s="37">
        <v>0.4</v>
      </c>
      <c r="R38" s="37">
        <v>0.4</v>
      </c>
      <c r="S38" s="37">
        <v>0.4</v>
      </c>
      <c r="T38" s="37">
        <v>0.3</v>
      </c>
      <c r="U38" s="37">
        <v>0.3</v>
      </c>
      <c r="V38" s="37">
        <v>0.3</v>
      </c>
      <c r="W38" s="37">
        <v>0.3</v>
      </c>
      <c r="X38" s="37">
        <v>0.3</v>
      </c>
      <c r="Y38" s="37">
        <v>0.3</v>
      </c>
      <c r="Z38" s="37">
        <v>0.3</v>
      </c>
      <c r="AA38" s="37">
        <v>0.1</v>
      </c>
      <c r="AB38" s="37">
        <v>0.1</v>
      </c>
      <c r="AC38" s="37">
        <v>0.1</v>
      </c>
      <c r="AD38" s="37">
        <v>0.1</v>
      </c>
      <c r="AE38" s="37">
        <v>0.1</v>
      </c>
      <c r="AF38" s="37">
        <v>0.1</v>
      </c>
      <c r="AG38" s="37">
        <v>0.1</v>
      </c>
      <c r="AH38" s="37">
        <v>0.1</v>
      </c>
      <c r="AI38" s="37">
        <v>0.1</v>
      </c>
      <c r="AJ38" s="49"/>
      <c r="AK38" s="37"/>
      <c r="AL38" s="37"/>
      <c r="AN38" s="228">
        <f t="shared" si="0"/>
        <v>14.900000000000004</v>
      </c>
      <c r="AO38" s="7">
        <v>-86400</v>
      </c>
      <c r="AP38" s="229">
        <f t="shared" si="1"/>
        <v>-1287360.0000000002</v>
      </c>
    </row>
    <row r="39" spans="1:42" s="7" customFormat="1" x14ac:dyDescent="0.25">
      <c r="A39" s="11"/>
      <c r="B39" s="15"/>
      <c r="C39" s="46"/>
      <c r="D39" s="40"/>
      <c r="E39" s="6"/>
      <c r="F39" s="37"/>
      <c r="G39" s="37"/>
      <c r="H39" s="37"/>
      <c r="I39" s="37"/>
      <c r="J39" s="37"/>
      <c r="K39" s="37"/>
      <c r="L39" s="37"/>
      <c r="M39" s="37"/>
      <c r="N39" s="37"/>
      <c r="O39" s="13"/>
      <c r="P39" s="13"/>
      <c r="Q39" s="13"/>
      <c r="R39" s="13"/>
      <c r="S39" s="13"/>
      <c r="T39" s="13"/>
      <c r="U39" s="37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53"/>
      <c r="AK39" s="13"/>
      <c r="AL39" s="13"/>
      <c r="AN39" s="228"/>
      <c r="AP39" s="229"/>
    </row>
    <row r="40" spans="1:42" s="7" customFormat="1" ht="15.75" thickBot="1" x14ac:dyDescent="0.3">
      <c r="A40" s="24"/>
      <c r="B40" s="18"/>
      <c r="C40" s="19" t="s">
        <v>139</v>
      </c>
      <c r="D40" s="211"/>
      <c r="E40" s="45">
        <f>86400*SUM(F40:AJ40)</f>
        <v>25763615.999999996</v>
      </c>
      <c r="F40" s="50">
        <f t="shared" ref="F40:AJ40" si="4">SUM(F24:F27)-SUM(F29:F38)</f>
        <v>3.5599999999999987</v>
      </c>
      <c r="G40" s="50">
        <f t="shared" si="4"/>
        <v>3.75</v>
      </c>
      <c r="H40" s="50">
        <f t="shared" si="4"/>
        <v>3.7499999999999964</v>
      </c>
      <c r="I40" s="50">
        <f t="shared" si="4"/>
        <v>4.1199999999999974</v>
      </c>
      <c r="J40" s="50">
        <f t="shared" si="4"/>
        <v>4.3099999999999987</v>
      </c>
      <c r="K40" s="50">
        <f t="shared" si="4"/>
        <v>3.7299999999999969</v>
      </c>
      <c r="L40" s="50">
        <f t="shared" si="4"/>
        <v>3.7199999999999989</v>
      </c>
      <c r="M40" s="50">
        <f t="shared" si="4"/>
        <v>5.3299999999999983</v>
      </c>
      <c r="N40" s="50">
        <f t="shared" si="4"/>
        <v>5.3500000000000014</v>
      </c>
      <c r="O40" s="50">
        <f t="shared" si="4"/>
        <v>5.4499999999999993</v>
      </c>
      <c r="P40" s="50">
        <f t="shared" si="4"/>
        <v>5.8599999999999994</v>
      </c>
      <c r="Q40" s="50">
        <f t="shared" si="4"/>
        <v>5.9600000000000009</v>
      </c>
      <c r="R40" s="50">
        <f t="shared" si="4"/>
        <v>6.0100000000000016</v>
      </c>
      <c r="S40" s="50">
        <f>SUM(S24:S27)-SUM(S29:S38)</f>
        <v>6.4600000000000009</v>
      </c>
      <c r="T40" s="50">
        <f t="shared" si="4"/>
        <v>10.11</v>
      </c>
      <c r="U40" s="50">
        <f t="shared" si="4"/>
        <v>11.659999999999997</v>
      </c>
      <c r="V40" s="50">
        <f t="shared" si="4"/>
        <v>12.529999999999998</v>
      </c>
      <c r="W40" s="50">
        <f t="shared" si="4"/>
        <v>13.209999999999999</v>
      </c>
      <c r="X40" s="50">
        <f t="shared" si="4"/>
        <v>13.929999999999994</v>
      </c>
      <c r="Y40" s="50">
        <f t="shared" si="4"/>
        <v>14.599999999999996</v>
      </c>
      <c r="Z40" s="50">
        <f t="shared" si="4"/>
        <v>14.899999999999993</v>
      </c>
      <c r="AA40" s="50">
        <f t="shared" si="4"/>
        <v>15.350000000000001</v>
      </c>
      <c r="AB40" s="50">
        <f t="shared" si="4"/>
        <v>15.34</v>
      </c>
      <c r="AC40" s="50">
        <f t="shared" si="4"/>
        <v>15.38</v>
      </c>
      <c r="AD40" s="50">
        <f t="shared" si="4"/>
        <v>15.390000000000004</v>
      </c>
      <c r="AE40" s="50">
        <f t="shared" si="4"/>
        <v>15.669999999999998</v>
      </c>
      <c r="AF40" s="50">
        <f t="shared" si="4"/>
        <v>15.68</v>
      </c>
      <c r="AG40" s="50">
        <f t="shared" si="4"/>
        <v>15.68</v>
      </c>
      <c r="AH40" s="50">
        <f t="shared" si="4"/>
        <v>15.699999999999998</v>
      </c>
      <c r="AI40" s="50">
        <f t="shared" si="4"/>
        <v>15.699999999999998</v>
      </c>
      <c r="AJ40" s="51">
        <f t="shared" si="4"/>
        <v>0</v>
      </c>
      <c r="AK40" s="37"/>
      <c r="AL40" s="37"/>
      <c r="AN40" s="230">
        <f t="shared" si="0"/>
        <v>298.18999999999994</v>
      </c>
      <c r="AO40" s="19">
        <v>86400</v>
      </c>
      <c r="AP40" s="231">
        <f t="shared" si="1"/>
        <v>25763615.999999996</v>
      </c>
    </row>
    <row r="41" spans="1:42" ht="15.75" thickTop="1" x14ac:dyDescent="0.25">
      <c r="X41" s="13"/>
      <c r="Y41" s="13"/>
      <c r="Z41" s="13"/>
      <c r="AB41" s="13"/>
      <c r="AC41" s="13"/>
      <c r="AD41" s="13"/>
      <c r="AE41" s="13"/>
      <c r="AF41" s="13"/>
      <c r="AG41" s="13"/>
      <c r="AH41" s="13"/>
      <c r="AI41" s="13"/>
      <c r="AN41" s="13"/>
      <c r="AO41" s="7"/>
      <c r="AP41" s="14"/>
    </row>
    <row r="42" spans="1:42" x14ac:dyDescent="0.25">
      <c r="C42" s="26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N42" s="13"/>
      <c r="AO42" s="7"/>
      <c r="AP42" s="14"/>
    </row>
    <row r="43" spans="1:42" ht="15.75" thickBot="1" x14ac:dyDescent="0.3">
      <c r="X43" s="13"/>
      <c r="Y43" s="13"/>
      <c r="Z43" s="13"/>
      <c r="AB43" s="13"/>
      <c r="AC43" s="13"/>
      <c r="AD43" s="13"/>
      <c r="AE43" s="13"/>
      <c r="AF43" s="13"/>
      <c r="AG43" s="13"/>
      <c r="AH43" s="13"/>
      <c r="AI43" s="13"/>
      <c r="AN43" s="13"/>
      <c r="AO43" s="7"/>
      <c r="AP43" s="14"/>
    </row>
    <row r="44" spans="1:42" ht="15.75" thickTop="1" x14ac:dyDescent="0.25">
      <c r="A44" s="198" t="s">
        <v>24</v>
      </c>
      <c r="B44" s="22" t="s">
        <v>25</v>
      </c>
      <c r="C44" s="192" t="s">
        <v>352</v>
      </c>
      <c r="D44" s="193" t="s">
        <v>346</v>
      </c>
      <c r="E44" s="44"/>
      <c r="F44" s="47">
        <v>10.88</v>
      </c>
      <c r="G44" s="47">
        <v>10.79</v>
      </c>
      <c r="H44" s="47">
        <v>10.8</v>
      </c>
      <c r="I44" s="47">
        <v>10.78</v>
      </c>
      <c r="J44" s="47">
        <v>10.7</v>
      </c>
      <c r="K44" s="47">
        <v>10.95</v>
      </c>
      <c r="L44" s="47">
        <v>11.02</v>
      </c>
      <c r="M44" s="47">
        <v>10.82</v>
      </c>
      <c r="N44" s="47">
        <v>10.71</v>
      </c>
      <c r="O44" s="47">
        <v>11.3</v>
      </c>
      <c r="P44" s="47">
        <v>11.94</v>
      </c>
      <c r="Q44" s="47">
        <v>12.27</v>
      </c>
      <c r="R44" s="47">
        <v>12.76</v>
      </c>
      <c r="S44" s="47">
        <v>13.01</v>
      </c>
      <c r="T44" s="47">
        <v>12.84</v>
      </c>
      <c r="U44" s="47">
        <v>13</v>
      </c>
      <c r="V44" s="47">
        <v>13.13</v>
      </c>
      <c r="W44" s="47">
        <v>12.97</v>
      </c>
      <c r="X44" s="47">
        <v>12.8</v>
      </c>
      <c r="Y44" s="47">
        <v>12.95</v>
      </c>
      <c r="Z44" s="47">
        <v>12.94</v>
      </c>
      <c r="AA44" s="47">
        <v>13.21</v>
      </c>
      <c r="AB44" s="47">
        <v>13.23</v>
      </c>
      <c r="AC44" s="47">
        <v>12.92</v>
      </c>
      <c r="AD44" s="47">
        <v>13.05</v>
      </c>
      <c r="AE44" s="47">
        <v>13.12</v>
      </c>
      <c r="AF44" s="47">
        <v>13.21</v>
      </c>
      <c r="AG44" s="47">
        <v>13.29</v>
      </c>
      <c r="AH44" s="47">
        <v>13.33</v>
      </c>
      <c r="AI44" s="47">
        <v>12.75</v>
      </c>
      <c r="AJ44" s="48"/>
      <c r="AK44" s="37"/>
      <c r="AL44" s="37"/>
      <c r="AN44" s="226">
        <f t="shared" si="0"/>
        <v>367.47</v>
      </c>
      <c r="AO44" s="9">
        <v>86400</v>
      </c>
      <c r="AP44" s="227">
        <f t="shared" si="1"/>
        <v>31749408.000000004</v>
      </c>
    </row>
    <row r="45" spans="1:42" x14ac:dyDescent="0.25">
      <c r="A45" s="11"/>
      <c r="B45" s="15"/>
      <c r="C45" s="16"/>
      <c r="D45" s="17"/>
      <c r="O45" s="37"/>
      <c r="P45" s="37"/>
      <c r="Q45" s="37"/>
      <c r="R45" s="37"/>
      <c r="S45" s="37"/>
      <c r="T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9"/>
      <c r="AK45" s="37"/>
      <c r="AL45" s="37"/>
      <c r="AN45" s="228"/>
      <c r="AO45" s="7"/>
      <c r="AP45" s="229"/>
    </row>
    <row r="46" spans="1:42" x14ac:dyDescent="0.25">
      <c r="A46" s="11"/>
      <c r="B46" s="15"/>
      <c r="C46" s="187" t="s">
        <v>128</v>
      </c>
      <c r="D46" s="17"/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0.03</v>
      </c>
      <c r="U46" s="37">
        <v>0.03</v>
      </c>
      <c r="V46" s="37">
        <v>0.03</v>
      </c>
      <c r="W46" s="37">
        <v>0.03</v>
      </c>
      <c r="X46" s="37">
        <v>0.03</v>
      </c>
      <c r="Y46" s="37">
        <v>0.03</v>
      </c>
      <c r="Z46" s="37">
        <v>0.03</v>
      </c>
      <c r="AA46" s="37">
        <v>0.03</v>
      </c>
      <c r="AB46" s="37">
        <v>0.03</v>
      </c>
      <c r="AC46" s="37">
        <v>0.03</v>
      </c>
      <c r="AD46" s="37">
        <v>0.03</v>
      </c>
      <c r="AE46" s="37">
        <v>0.03</v>
      </c>
      <c r="AF46" s="37">
        <v>0.03</v>
      </c>
      <c r="AG46" s="37">
        <v>0.03</v>
      </c>
      <c r="AH46" s="37">
        <v>0</v>
      </c>
      <c r="AI46" s="37">
        <v>0</v>
      </c>
      <c r="AJ46" s="49"/>
      <c r="AK46" s="37"/>
      <c r="AL46" s="37"/>
      <c r="AN46" s="228">
        <f t="shared" si="0"/>
        <v>0.42000000000000015</v>
      </c>
      <c r="AO46" s="7">
        <v>-86400</v>
      </c>
      <c r="AP46" s="229">
        <f t="shared" si="1"/>
        <v>-36288.000000000015</v>
      </c>
    </row>
    <row r="47" spans="1:42" x14ac:dyDescent="0.25">
      <c r="A47" s="11"/>
      <c r="B47" s="15"/>
      <c r="C47" s="187" t="s">
        <v>129</v>
      </c>
      <c r="D47" s="17"/>
      <c r="F47" s="37">
        <v>0.1</v>
      </c>
      <c r="G47" s="37">
        <v>0.1</v>
      </c>
      <c r="H47" s="37">
        <v>0.1</v>
      </c>
      <c r="I47" s="37">
        <v>0.1</v>
      </c>
      <c r="J47" s="37">
        <v>0.1</v>
      </c>
      <c r="K47" s="37">
        <v>0.1</v>
      </c>
      <c r="L47" s="37">
        <v>0.1</v>
      </c>
      <c r="M47" s="37">
        <v>0.1</v>
      </c>
      <c r="N47" s="37">
        <v>0.1</v>
      </c>
      <c r="O47" s="37">
        <v>0.1</v>
      </c>
      <c r="P47" s="37">
        <v>0.1</v>
      </c>
      <c r="Q47" s="37">
        <v>0.1</v>
      </c>
      <c r="R47" s="37">
        <v>0.1</v>
      </c>
      <c r="S47" s="37">
        <v>0.1</v>
      </c>
      <c r="T47" s="37">
        <v>0.1</v>
      </c>
      <c r="U47" s="37">
        <v>0.1</v>
      </c>
      <c r="V47" s="37">
        <v>0.1</v>
      </c>
      <c r="W47" s="37">
        <v>0.1</v>
      </c>
      <c r="X47" s="37">
        <v>0.1</v>
      </c>
      <c r="Y47" s="37">
        <v>0.1</v>
      </c>
      <c r="Z47" s="37">
        <v>0.1</v>
      </c>
      <c r="AA47" s="37">
        <v>0.1</v>
      </c>
      <c r="AB47" s="37">
        <v>0.1</v>
      </c>
      <c r="AC47" s="37">
        <v>0.1</v>
      </c>
      <c r="AD47" s="37">
        <v>0.1</v>
      </c>
      <c r="AE47" s="37">
        <v>0.1</v>
      </c>
      <c r="AF47" s="37">
        <v>0.1</v>
      </c>
      <c r="AG47" s="37">
        <v>0.1</v>
      </c>
      <c r="AH47" s="37">
        <v>0.1</v>
      </c>
      <c r="AI47" s="37">
        <v>0.1</v>
      </c>
      <c r="AJ47" s="49"/>
      <c r="AK47" s="37"/>
      <c r="AL47" s="37"/>
      <c r="AN47" s="228">
        <f t="shared" si="0"/>
        <v>3.0000000000000013</v>
      </c>
      <c r="AO47" s="7">
        <v>-86400</v>
      </c>
      <c r="AP47" s="229">
        <f t="shared" si="1"/>
        <v>-259200.00000000012</v>
      </c>
    </row>
    <row r="48" spans="1:42" x14ac:dyDescent="0.25">
      <c r="A48" s="11"/>
      <c r="B48" s="15"/>
      <c r="C48" s="187" t="s">
        <v>130</v>
      </c>
      <c r="D48" s="17"/>
      <c r="F48" s="37">
        <v>1.3</v>
      </c>
      <c r="G48" s="37">
        <v>1.3</v>
      </c>
      <c r="H48" s="37">
        <v>1.3</v>
      </c>
      <c r="I48" s="37">
        <v>1.3</v>
      </c>
      <c r="J48" s="37">
        <v>1.3</v>
      </c>
      <c r="K48" s="37">
        <v>1.3</v>
      </c>
      <c r="L48" s="37">
        <v>1.3</v>
      </c>
      <c r="M48" s="37">
        <v>0.3</v>
      </c>
      <c r="N48" s="37">
        <v>0.3</v>
      </c>
      <c r="O48" s="37">
        <v>0.3</v>
      </c>
      <c r="P48" s="37">
        <v>0.3</v>
      </c>
      <c r="Q48" s="37">
        <v>0.3</v>
      </c>
      <c r="R48" s="37">
        <v>0.3</v>
      </c>
      <c r="S48" s="37">
        <v>0.3</v>
      </c>
      <c r="T48" s="37">
        <v>0.3</v>
      </c>
      <c r="U48" s="37">
        <v>0.3</v>
      </c>
      <c r="V48" s="37">
        <v>0.3</v>
      </c>
      <c r="W48" s="37">
        <v>0.3</v>
      </c>
      <c r="X48" s="37">
        <v>0.3</v>
      </c>
      <c r="Y48" s="37">
        <v>0.3</v>
      </c>
      <c r="Z48" s="37">
        <v>0.3</v>
      </c>
      <c r="AA48" s="37">
        <v>0.1</v>
      </c>
      <c r="AB48" s="37">
        <v>0.1</v>
      </c>
      <c r="AC48" s="37">
        <v>0.1</v>
      </c>
      <c r="AD48" s="37">
        <v>0.1</v>
      </c>
      <c r="AE48" s="37">
        <v>0.1</v>
      </c>
      <c r="AF48" s="37">
        <v>0.1</v>
      </c>
      <c r="AG48" s="37">
        <v>0.1</v>
      </c>
      <c r="AH48" s="37">
        <v>0.1</v>
      </c>
      <c r="AI48" s="37">
        <v>0.1</v>
      </c>
      <c r="AJ48" s="49"/>
      <c r="AK48" s="37"/>
      <c r="AL48" s="37"/>
      <c r="AN48" s="228">
        <f t="shared" si="0"/>
        <v>14.200000000000006</v>
      </c>
      <c r="AO48" s="7">
        <v>-86400</v>
      </c>
      <c r="AP48" s="229">
        <f t="shared" si="1"/>
        <v>-1226880.0000000005</v>
      </c>
    </row>
    <row r="49" spans="1:42" x14ac:dyDescent="0.25">
      <c r="A49" s="11"/>
      <c r="B49" s="15"/>
      <c r="C49" s="187" t="s">
        <v>131</v>
      </c>
      <c r="D49" s="17"/>
      <c r="F49" s="37">
        <v>1</v>
      </c>
      <c r="G49" s="37">
        <v>1</v>
      </c>
      <c r="H49" s="37">
        <v>1</v>
      </c>
      <c r="I49" s="37">
        <v>1</v>
      </c>
      <c r="J49" s="37">
        <v>1</v>
      </c>
      <c r="K49" s="37">
        <v>1</v>
      </c>
      <c r="L49" s="37">
        <v>1</v>
      </c>
      <c r="M49" s="37">
        <v>0.5</v>
      </c>
      <c r="N49" s="37">
        <v>0.5</v>
      </c>
      <c r="O49" s="37">
        <v>0.5</v>
      </c>
      <c r="P49" s="37">
        <v>0.5</v>
      </c>
      <c r="Q49" s="37">
        <v>0.5</v>
      </c>
      <c r="R49" s="37">
        <v>0.5</v>
      </c>
      <c r="S49" s="37">
        <v>0.5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49"/>
      <c r="AK49" s="37"/>
      <c r="AL49" s="37"/>
      <c r="AN49" s="228">
        <f t="shared" si="0"/>
        <v>10.5</v>
      </c>
      <c r="AO49" s="7">
        <v>-86400</v>
      </c>
      <c r="AP49" s="229">
        <f t="shared" si="1"/>
        <v>-907200</v>
      </c>
    </row>
    <row r="50" spans="1:42" x14ac:dyDescent="0.25">
      <c r="A50" s="11"/>
      <c r="B50" s="15"/>
      <c r="C50" s="187" t="s">
        <v>132</v>
      </c>
      <c r="D50" s="17"/>
      <c r="F50" s="37">
        <v>0.15</v>
      </c>
      <c r="G50" s="37">
        <v>0.15</v>
      </c>
      <c r="H50" s="37">
        <v>0.15</v>
      </c>
      <c r="I50" s="37">
        <v>0.15</v>
      </c>
      <c r="J50" s="37">
        <v>0.15</v>
      </c>
      <c r="K50" s="37">
        <v>0.15</v>
      </c>
      <c r="L50" s="37">
        <v>0.15</v>
      </c>
      <c r="M50" s="37">
        <v>0.1</v>
      </c>
      <c r="N50" s="37">
        <v>0.1</v>
      </c>
      <c r="O50" s="37">
        <v>0.1</v>
      </c>
      <c r="P50" s="37">
        <v>0.1</v>
      </c>
      <c r="Q50" s="37">
        <v>0.1</v>
      </c>
      <c r="R50" s="37">
        <v>0.1</v>
      </c>
      <c r="S50" s="37">
        <v>0.1</v>
      </c>
      <c r="T50" s="37">
        <v>0.1</v>
      </c>
      <c r="U50" s="37">
        <v>0.1</v>
      </c>
      <c r="V50" s="37">
        <v>0.1</v>
      </c>
      <c r="W50" s="37">
        <v>0.1</v>
      </c>
      <c r="X50" s="37">
        <v>0.1</v>
      </c>
      <c r="Y50" s="37">
        <v>0.1</v>
      </c>
      <c r="Z50" s="37">
        <v>0.1</v>
      </c>
      <c r="AA50" s="37">
        <v>0.1</v>
      </c>
      <c r="AB50" s="37">
        <v>0.1</v>
      </c>
      <c r="AC50" s="37">
        <v>0.1</v>
      </c>
      <c r="AD50" s="37">
        <v>0.1</v>
      </c>
      <c r="AE50" s="37">
        <v>0.1</v>
      </c>
      <c r="AF50" s="37">
        <v>0.1</v>
      </c>
      <c r="AG50" s="37">
        <v>0.1</v>
      </c>
      <c r="AH50" s="37">
        <v>0.1</v>
      </c>
      <c r="AI50" s="37">
        <v>0.1</v>
      </c>
      <c r="AJ50" s="49"/>
      <c r="AK50" s="37"/>
      <c r="AL50" s="37"/>
      <c r="AN50" s="228">
        <f t="shared" si="0"/>
        <v>3.3500000000000019</v>
      </c>
      <c r="AO50" s="7">
        <v>-86400</v>
      </c>
      <c r="AP50" s="229">
        <f t="shared" si="1"/>
        <v>-289440.00000000017</v>
      </c>
    </row>
    <row r="51" spans="1:42" x14ac:dyDescent="0.25">
      <c r="A51" s="11"/>
      <c r="B51" s="15"/>
      <c r="C51" s="187" t="s">
        <v>134</v>
      </c>
      <c r="D51" s="17"/>
      <c r="F51" s="37">
        <v>0.05</v>
      </c>
      <c r="G51" s="37">
        <v>0.05</v>
      </c>
      <c r="H51" s="37">
        <v>0.05</v>
      </c>
      <c r="I51" s="37">
        <v>0.05</v>
      </c>
      <c r="J51" s="37">
        <v>0.05</v>
      </c>
      <c r="K51" s="37">
        <v>0.05</v>
      </c>
      <c r="L51" s="37">
        <v>0.05</v>
      </c>
      <c r="M51" s="37">
        <v>0.05</v>
      </c>
      <c r="N51" s="37">
        <v>0.05</v>
      </c>
      <c r="O51" s="37">
        <v>0.05</v>
      </c>
      <c r="P51" s="37">
        <v>0.05</v>
      </c>
      <c r="Q51" s="37">
        <v>0.05</v>
      </c>
      <c r="R51" s="37">
        <v>0.05</v>
      </c>
      <c r="S51" s="37">
        <v>0.05</v>
      </c>
      <c r="T51" s="37">
        <v>0.05</v>
      </c>
      <c r="U51" s="37">
        <v>0.05</v>
      </c>
      <c r="V51" s="37">
        <v>0.05</v>
      </c>
      <c r="W51" s="37">
        <v>0.05</v>
      </c>
      <c r="X51" s="37">
        <v>0.05</v>
      </c>
      <c r="Y51" s="37">
        <v>0.05</v>
      </c>
      <c r="Z51" s="37">
        <v>0.05</v>
      </c>
      <c r="AA51" s="37">
        <v>0.05</v>
      </c>
      <c r="AB51" s="37">
        <v>0.05</v>
      </c>
      <c r="AC51" s="37">
        <v>0.05</v>
      </c>
      <c r="AD51" s="37">
        <v>0.05</v>
      </c>
      <c r="AE51" s="37">
        <v>0.05</v>
      </c>
      <c r="AF51" s="37">
        <v>0.05</v>
      </c>
      <c r="AG51" s="37">
        <v>0.05</v>
      </c>
      <c r="AH51" s="37">
        <v>0.05</v>
      </c>
      <c r="AI51" s="37">
        <v>0.05</v>
      </c>
      <c r="AJ51" s="49"/>
      <c r="AK51" s="37"/>
      <c r="AL51" s="37"/>
      <c r="AN51" s="228">
        <f t="shared" si="0"/>
        <v>1.5000000000000007</v>
      </c>
      <c r="AO51" s="7">
        <v>-86400</v>
      </c>
      <c r="AP51" s="229">
        <f t="shared" si="1"/>
        <v>-129600.00000000006</v>
      </c>
    </row>
    <row r="52" spans="1:42" x14ac:dyDescent="0.25">
      <c r="A52" s="11"/>
      <c r="B52" s="15"/>
      <c r="C52" s="187" t="s">
        <v>133</v>
      </c>
      <c r="D52" s="17"/>
      <c r="F52" s="37">
        <v>1.5</v>
      </c>
      <c r="G52" s="37">
        <v>1.5</v>
      </c>
      <c r="H52" s="37">
        <v>1.5</v>
      </c>
      <c r="I52" s="37">
        <v>1.5</v>
      </c>
      <c r="J52" s="37">
        <v>1.5</v>
      </c>
      <c r="K52" s="37">
        <v>1.5</v>
      </c>
      <c r="L52" s="37">
        <v>1.5</v>
      </c>
      <c r="M52" s="37">
        <v>1.3</v>
      </c>
      <c r="N52" s="37">
        <v>1.3</v>
      </c>
      <c r="O52" s="37">
        <v>1.3</v>
      </c>
      <c r="P52" s="37">
        <v>1.3</v>
      </c>
      <c r="Q52" s="37">
        <v>1.3</v>
      </c>
      <c r="R52" s="37">
        <v>1.3</v>
      </c>
      <c r="S52" s="37">
        <v>1.3</v>
      </c>
      <c r="T52" s="37">
        <v>0.05</v>
      </c>
      <c r="U52" s="37">
        <v>0.05</v>
      </c>
      <c r="V52" s="37">
        <v>0.05</v>
      </c>
      <c r="W52" s="37">
        <v>0.05</v>
      </c>
      <c r="X52" s="37">
        <v>0.05</v>
      </c>
      <c r="Y52" s="37">
        <v>0.05</v>
      </c>
      <c r="Z52" s="37">
        <v>0.05</v>
      </c>
      <c r="AA52" s="37">
        <v>0.05</v>
      </c>
      <c r="AB52" s="37">
        <v>0.05</v>
      </c>
      <c r="AC52" s="37">
        <v>0.05</v>
      </c>
      <c r="AD52" s="37">
        <v>0.05</v>
      </c>
      <c r="AE52" s="37">
        <v>0.05</v>
      </c>
      <c r="AF52" s="37">
        <v>0.05</v>
      </c>
      <c r="AG52" s="37">
        <v>0.05</v>
      </c>
      <c r="AH52" s="37">
        <v>0.05</v>
      </c>
      <c r="AI52" s="37">
        <v>0.05</v>
      </c>
      <c r="AJ52" s="49"/>
      <c r="AK52" s="37"/>
      <c r="AL52" s="37"/>
      <c r="AN52" s="228">
        <f t="shared" si="0"/>
        <v>20.400000000000016</v>
      </c>
      <c r="AO52" s="7">
        <v>-86400</v>
      </c>
      <c r="AP52" s="229">
        <f t="shared" si="1"/>
        <v>-1762560.0000000014</v>
      </c>
    </row>
    <row r="53" spans="1:42" x14ac:dyDescent="0.25">
      <c r="A53" s="11"/>
      <c r="B53" s="15"/>
      <c r="C53" s="187" t="s">
        <v>135</v>
      </c>
      <c r="D53" s="17"/>
      <c r="F53" s="37">
        <v>0.2</v>
      </c>
      <c r="G53" s="37">
        <v>0.2</v>
      </c>
      <c r="H53" s="37">
        <v>0.2</v>
      </c>
      <c r="I53" s="37">
        <v>0.2</v>
      </c>
      <c r="J53" s="37">
        <v>0.2</v>
      </c>
      <c r="K53" s="37">
        <v>0.2</v>
      </c>
      <c r="L53" s="37">
        <v>0.2</v>
      </c>
      <c r="M53" s="37">
        <v>0.4</v>
      </c>
      <c r="N53" s="37">
        <v>0.4</v>
      </c>
      <c r="O53" s="37">
        <v>0.4</v>
      </c>
      <c r="P53" s="37">
        <v>0.4</v>
      </c>
      <c r="Q53" s="37">
        <v>0.4</v>
      </c>
      <c r="R53" s="37">
        <v>0.4</v>
      </c>
      <c r="S53" s="37">
        <v>0.4</v>
      </c>
      <c r="T53" s="37">
        <v>0.1</v>
      </c>
      <c r="U53" s="37">
        <v>0.1</v>
      </c>
      <c r="V53" s="37">
        <v>0.1</v>
      </c>
      <c r="W53" s="37">
        <v>0.1</v>
      </c>
      <c r="X53" s="37">
        <v>0.1</v>
      </c>
      <c r="Y53" s="37">
        <v>0.1</v>
      </c>
      <c r="Z53" s="37">
        <v>0.1</v>
      </c>
      <c r="AA53" s="37">
        <v>0.2</v>
      </c>
      <c r="AB53" s="37">
        <v>0.2</v>
      </c>
      <c r="AC53" s="37">
        <v>0.2</v>
      </c>
      <c r="AD53" s="37">
        <v>0.2</v>
      </c>
      <c r="AE53" s="37">
        <v>0.2</v>
      </c>
      <c r="AF53" s="37">
        <v>0.2</v>
      </c>
      <c r="AG53" s="37">
        <v>0.2</v>
      </c>
      <c r="AH53" s="37">
        <v>0.1</v>
      </c>
      <c r="AI53" s="37">
        <v>0.1</v>
      </c>
      <c r="AJ53" s="49"/>
      <c r="AK53" s="37"/>
      <c r="AL53" s="37"/>
      <c r="AN53" s="228">
        <f t="shared" si="0"/>
        <v>6.4999999999999973</v>
      </c>
      <c r="AO53" s="7">
        <v>-86400</v>
      </c>
      <c r="AP53" s="229">
        <f t="shared" si="1"/>
        <v>-561599.99999999977</v>
      </c>
    </row>
    <row r="54" spans="1:42" x14ac:dyDescent="0.25">
      <c r="A54" s="11"/>
      <c r="B54" s="15"/>
      <c r="C54" s="187" t="s">
        <v>136</v>
      </c>
      <c r="D54" s="17"/>
      <c r="F54" s="37">
        <v>0.5</v>
      </c>
      <c r="G54" s="37">
        <v>0.5</v>
      </c>
      <c r="H54" s="37">
        <v>0.5</v>
      </c>
      <c r="I54" s="37">
        <v>0.5</v>
      </c>
      <c r="J54" s="37">
        <v>0.5</v>
      </c>
      <c r="K54" s="37">
        <v>0.5</v>
      </c>
      <c r="L54" s="37">
        <v>0.5</v>
      </c>
      <c r="M54" s="37">
        <v>0.6</v>
      </c>
      <c r="N54" s="37">
        <v>0.6</v>
      </c>
      <c r="O54" s="37">
        <v>0.6</v>
      </c>
      <c r="P54" s="37">
        <v>0.6</v>
      </c>
      <c r="Q54" s="37">
        <v>0.6</v>
      </c>
      <c r="R54" s="37">
        <v>0.6</v>
      </c>
      <c r="S54" s="37">
        <v>0.6</v>
      </c>
      <c r="T54" s="37">
        <v>0.2</v>
      </c>
      <c r="U54" s="37">
        <v>0.2</v>
      </c>
      <c r="V54" s="37">
        <v>0.2</v>
      </c>
      <c r="W54" s="37">
        <v>0.2</v>
      </c>
      <c r="X54" s="37">
        <v>0.2</v>
      </c>
      <c r="Y54" s="37">
        <v>0.2</v>
      </c>
      <c r="Z54" s="37">
        <v>0.2</v>
      </c>
      <c r="AA54" s="37">
        <v>0.4</v>
      </c>
      <c r="AB54" s="37">
        <v>0.4</v>
      </c>
      <c r="AC54" s="37">
        <v>0.4</v>
      </c>
      <c r="AD54" s="37">
        <v>0.4</v>
      </c>
      <c r="AE54" s="37">
        <v>0.4</v>
      </c>
      <c r="AF54" s="37">
        <v>0.4</v>
      </c>
      <c r="AG54" s="37">
        <v>0.4</v>
      </c>
      <c r="AH54" s="37">
        <v>0.4</v>
      </c>
      <c r="AI54" s="37">
        <v>0.4</v>
      </c>
      <c r="AJ54" s="49"/>
      <c r="AK54" s="37"/>
      <c r="AL54" s="37"/>
      <c r="AN54" s="228">
        <f t="shared" si="0"/>
        <v>12.699999999999998</v>
      </c>
      <c r="AO54" s="7">
        <v>-86400</v>
      </c>
      <c r="AP54" s="229">
        <f t="shared" si="1"/>
        <v>-1097279.9999999998</v>
      </c>
    </row>
    <row r="55" spans="1:42" x14ac:dyDescent="0.25">
      <c r="A55" s="11"/>
      <c r="B55" s="15"/>
      <c r="C55" s="187" t="s">
        <v>137</v>
      </c>
      <c r="D55" s="17"/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49"/>
      <c r="AK55" s="37"/>
      <c r="AL55" s="37"/>
      <c r="AN55" s="228">
        <f t="shared" si="0"/>
        <v>0</v>
      </c>
      <c r="AO55" s="7">
        <v>-86400</v>
      </c>
      <c r="AP55" s="229">
        <f t="shared" si="1"/>
        <v>0</v>
      </c>
    </row>
    <row r="56" spans="1:42" x14ac:dyDescent="0.25">
      <c r="A56" s="11"/>
      <c r="B56" s="15"/>
      <c r="C56" s="187" t="s">
        <v>138</v>
      </c>
      <c r="D56" s="17"/>
      <c r="F56" s="37">
        <v>0.12</v>
      </c>
      <c r="G56" s="37">
        <v>0.12</v>
      </c>
      <c r="H56" s="37">
        <v>0.12</v>
      </c>
      <c r="I56" s="37">
        <v>0.12</v>
      </c>
      <c r="J56" s="37">
        <v>0.12</v>
      </c>
      <c r="K56" s="37">
        <v>0.12</v>
      </c>
      <c r="L56" s="37">
        <v>0.12</v>
      </c>
      <c r="M56" s="37">
        <v>0.12</v>
      </c>
      <c r="N56" s="37">
        <v>0.12</v>
      </c>
      <c r="O56" s="37">
        <v>0.12</v>
      </c>
      <c r="P56" s="37">
        <v>0.12</v>
      </c>
      <c r="Q56" s="37">
        <v>0.12</v>
      </c>
      <c r="R56" s="37">
        <v>0.12</v>
      </c>
      <c r="S56" s="37">
        <v>0.12</v>
      </c>
      <c r="T56" s="37">
        <v>0.08</v>
      </c>
      <c r="U56" s="37">
        <v>0.08</v>
      </c>
      <c r="V56" s="37">
        <v>0.08</v>
      </c>
      <c r="W56" s="37">
        <v>0.08</v>
      </c>
      <c r="X56" s="37">
        <v>0.08</v>
      </c>
      <c r="Y56" s="37">
        <v>0.08</v>
      </c>
      <c r="Z56" s="37">
        <v>0.08</v>
      </c>
      <c r="AA56" s="37">
        <v>0.05</v>
      </c>
      <c r="AB56" s="37">
        <v>0.05</v>
      </c>
      <c r="AC56" s="37">
        <v>0.05</v>
      </c>
      <c r="AD56" s="37">
        <v>0.05</v>
      </c>
      <c r="AE56" s="37">
        <v>0.05</v>
      </c>
      <c r="AF56" s="37">
        <v>0.05</v>
      </c>
      <c r="AG56" s="37">
        <v>0.05</v>
      </c>
      <c r="AH56" s="37">
        <v>0.05</v>
      </c>
      <c r="AI56" s="37">
        <v>0.05</v>
      </c>
      <c r="AJ56" s="49"/>
      <c r="AK56" s="37"/>
      <c r="AL56" s="37"/>
      <c r="AN56" s="228">
        <f t="shared" si="0"/>
        <v>2.6899999999999995</v>
      </c>
      <c r="AO56" s="7">
        <v>-86400</v>
      </c>
      <c r="AP56" s="229">
        <f t="shared" si="1"/>
        <v>-232415.99999999997</v>
      </c>
    </row>
    <row r="57" spans="1:42" x14ac:dyDescent="0.25">
      <c r="A57" s="11"/>
      <c r="B57" s="15"/>
      <c r="C57" s="7"/>
      <c r="D57" s="13"/>
      <c r="O57" s="37"/>
      <c r="P57" s="37"/>
      <c r="Q57" s="37"/>
      <c r="R57" s="37"/>
      <c r="S57" s="37"/>
      <c r="T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49"/>
      <c r="AK57" s="37"/>
      <c r="AL57" s="37"/>
      <c r="AN57" s="228"/>
      <c r="AO57" s="7"/>
      <c r="AP57" s="229"/>
    </row>
    <row r="58" spans="1:42" x14ac:dyDescent="0.25">
      <c r="A58" s="11"/>
      <c r="B58" s="15"/>
      <c r="C58" s="28" t="s">
        <v>27</v>
      </c>
      <c r="D58" s="28">
        <v>0.28000000000000003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0.28000000000000003</v>
      </c>
      <c r="S58" s="37">
        <v>0.28000000000000003</v>
      </c>
      <c r="T58" s="37">
        <v>0</v>
      </c>
      <c r="U58" s="37">
        <v>0.28000000000000003</v>
      </c>
      <c r="V58" s="37">
        <v>0.28000000000000003</v>
      </c>
      <c r="W58" s="37">
        <v>0.28000000000000003</v>
      </c>
      <c r="X58" s="37">
        <v>0.28000000000000003</v>
      </c>
      <c r="Y58" s="37">
        <v>0.28000000000000003</v>
      </c>
      <c r="Z58" s="37">
        <v>0.28000000000000003</v>
      </c>
      <c r="AA58" s="37">
        <v>0.28000000000000003</v>
      </c>
      <c r="AB58" s="37">
        <v>0.28000000000000003</v>
      </c>
      <c r="AC58" s="37">
        <v>0.28000000000000003</v>
      </c>
      <c r="AD58" s="37">
        <v>0.28000000000000003</v>
      </c>
      <c r="AE58" s="37">
        <v>0.28000000000000003</v>
      </c>
      <c r="AF58" s="37">
        <v>0.28000000000000003</v>
      </c>
      <c r="AG58" s="37">
        <v>0.28000000000000003</v>
      </c>
      <c r="AH58" s="37">
        <v>0.28000000000000003</v>
      </c>
      <c r="AI58" s="37">
        <v>0.28000000000000003</v>
      </c>
      <c r="AJ58" s="49"/>
      <c r="AK58" s="37"/>
      <c r="AL58" s="37"/>
      <c r="AN58" s="228">
        <f t="shared" si="0"/>
        <v>4.7600000000000025</v>
      </c>
      <c r="AO58" s="7">
        <v>86400</v>
      </c>
      <c r="AP58" s="229">
        <f t="shared" si="1"/>
        <v>411264.00000000023</v>
      </c>
    </row>
    <row r="59" spans="1:42" x14ac:dyDescent="0.25">
      <c r="A59" s="11"/>
      <c r="B59" s="15"/>
      <c r="C59" s="28" t="s">
        <v>28</v>
      </c>
      <c r="D59" s="28">
        <v>0.25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0.25</v>
      </c>
      <c r="X59" s="37">
        <v>0.25</v>
      </c>
      <c r="Y59" s="37">
        <v>0.25</v>
      </c>
      <c r="Z59" s="37">
        <v>0.25</v>
      </c>
      <c r="AA59" s="37">
        <v>0.25</v>
      </c>
      <c r="AB59" s="37">
        <v>0.25</v>
      </c>
      <c r="AC59" s="37">
        <v>0.25</v>
      </c>
      <c r="AD59" s="37">
        <v>0.25</v>
      </c>
      <c r="AE59" s="37">
        <v>0.25</v>
      </c>
      <c r="AF59" s="37">
        <v>0.25</v>
      </c>
      <c r="AG59" s="37">
        <v>0.25</v>
      </c>
      <c r="AH59" s="37">
        <v>0.25</v>
      </c>
      <c r="AI59" s="37">
        <v>0.25</v>
      </c>
      <c r="AJ59" s="49"/>
      <c r="AK59" s="37"/>
      <c r="AL59" s="37"/>
      <c r="AN59" s="228">
        <f t="shared" si="0"/>
        <v>3.25</v>
      </c>
      <c r="AO59" s="7">
        <v>86400</v>
      </c>
      <c r="AP59" s="229">
        <f t="shared" si="1"/>
        <v>280800</v>
      </c>
    </row>
    <row r="60" spans="1:42" x14ac:dyDescent="0.25">
      <c r="A60" s="11"/>
      <c r="B60" s="15"/>
      <c r="C60" s="28" t="s">
        <v>29</v>
      </c>
      <c r="D60" s="28">
        <v>0.41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0.41</v>
      </c>
      <c r="T60" s="37">
        <v>0.41</v>
      </c>
      <c r="U60" s="37">
        <v>0.41</v>
      </c>
      <c r="V60" s="37">
        <v>0.41</v>
      </c>
      <c r="W60" s="37">
        <v>0.41</v>
      </c>
      <c r="X60" s="37">
        <v>0.41</v>
      </c>
      <c r="Y60" s="37">
        <v>0.41</v>
      </c>
      <c r="Z60" s="37">
        <v>0.41</v>
      </c>
      <c r="AA60" s="37">
        <v>0.41</v>
      </c>
      <c r="AB60" s="37">
        <v>0.41</v>
      </c>
      <c r="AC60" s="37">
        <v>0.41</v>
      </c>
      <c r="AD60" s="37">
        <v>0.41</v>
      </c>
      <c r="AE60" s="37">
        <v>0.41</v>
      </c>
      <c r="AF60" s="37">
        <v>0.41</v>
      </c>
      <c r="AG60" s="37">
        <v>0.41</v>
      </c>
      <c r="AH60" s="37">
        <v>0.41</v>
      </c>
      <c r="AI60" s="37">
        <v>0.41</v>
      </c>
      <c r="AJ60" s="49"/>
      <c r="AK60" s="37"/>
      <c r="AL60" s="37"/>
      <c r="AN60" s="228">
        <f t="shared" si="0"/>
        <v>6.9700000000000015</v>
      </c>
      <c r="AO60" s="7">
        <v>86400</v>
      </c>
      <c r="AP60" s="229">
        <f t="shared" si="1"/>
        <v>602208.00000000012</v>
      </c>
    </row>
    <row r="61" spans="1:42" x14ac:dyDescent="0.25">
      <c r="A61" s="11"/>
      <c r="B61" s="15"/>
      <c r="C61" s="28" t="s">
        <v>30</v>
      </c>
      <c r="D61" s="28">
        <v>0.32</v>
      </c>
      <c r="F61" s="37">
        <v>0</v>
      </c>
      <c r="G61" s="37">
        <v>0</v>
      </c>
      <c r="H61" s="37">
        <v>0.32</v>
      </c>
      <c r="I61" s="37">
        <v>0.32</v>
      </c>
      <c r="J61" s="37">
        <v>0.32</v>
      </c>
      <c r="K61" s="37">
        <v>0.32</v>
      </c>
      <c r="L61" s="37">
        <v>0.32</v>
      </c>
      <c r="M61" s="37">
        <v>0.32</v>
      </c>
      <c r="N61" s="37">
        <v>0.32</v>
      </c>
      <c r="O61" s="37">
        <v>0.32</v>
      </c>
      <c r="P61" s="37">
        <v>0.32</v>
      </c>
      <c r="Q61" s="37">
        <v>0.32</v>
      </c>
      <c r="R61" s="37">
        <v>0.32</v>
      </c>
      <c r="S61" s="37">
        <v>0.32</v>
      </c>
      <c r="T61" s="37">
        <v>0.32</v>
      </c>
      <c r="U61" s="37">
        <v>0.32</v>
      </c>
      <c r="V61" s="37">
        <v>0.32</v>
      </c>
      <c r="W61" s="37">
        <v>0.32</v>
      </c>
      <c r="X61" s="37">
        <v>0.32</v>
      </c>
      <c r="Y61" s="37">
        <v>0.32</v>
      </c>
      <c r="Z61" s="37">
        <v>0.32</v>
      </c>
      <c r="AA61" s="37">
        <v>0.32</v>
      </c>
      <c r="AB61" s="37">
        <v>0.32</v>
      </c>
      <c r="AC61" s="37">
        <v>0.32</v>
      </c>
      <c r="AD61" s="37">
        <v>0.32</v>
      </c>
      <c r="AE61" s="37">
        <v>0.32</v>
      </c>
      <c r="AF61" s="37">
        <v>0.32</v>
      </c>
      <c r="AG61" s="37">
        <v>0.32</v>
      </c>
      <c r="AH61" s="37">
        <v>0.32</v>
      </c>
      <c r="AI61" s="37">
        <v>0.32</v>
      </c>
      <c r="AJ61" s="49"/>
      <c r="AK61" s="37"/>
      <c r="AL61" s="37"/>
      <c r="AN61" s="228">
        <f t="shared" si="0"/>
        <v>8.9600000000000026</v>
      </c>
      <c r="AO61" s="7">
        <v>86400</v>
      </c>
      <c r="AP61" s="229">
        <f t="shared" si="1"/>
        <v>774144.00000000023</v>
      </c>
    </row>
    <row r="62" spans="1:42" x14ac:dyDescent="0.25">
      <c r="A62" s="11"/>
      <c r="B62" s="15"/>
      <c r="C62" s="28" t="s">
        <v>31</v>
      </c>
      <c r="D62" s="28">
        <v>0.35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0.35</v>
      </c>
      <c r="V62" s="37">
        <v>0.35</v>
      </c>
      <c r="W62" s="37">
        <v>0.35</v>
      </c>
      <c r="X62" s="37">
        <v>0.35</v>
      </c>
      <c r="Y62" s="37">
        <v>0.35</v>
      </c>
      <c r="Z62" s="37">
        <v>0.35</v>
      </c>
      <c r="AA62" s="37">
        <v>0.35</v>
      </c>
      <c r="AB62" s="37">
        <v>0.35</v>
      </c>
      <c r="AC62" s="37">
        <v>0.35</v>
      </c>
      <c r="AD62" s="37">
        <v>0.35</v>
      </c>
      <c r="AE62" s="37">
        <v>0.35</v>
      </c>
      <c r="AF62" s="37">
        <v>0.35</v>
      </c>
      <c r="AG62" s="37">
        <v>0.35</v>
      </c>
      <c r="AH62" s="37">
        <v>0.35</v>
      </c>
      <c r="AI62" s="37">
        <v>0.35</v>
      </c>
      <c r="AJ62" s="49"/>
      <c r="AK62" s="37"/>
      <c r="AL62" s="37"/>
      <c r="AN62" s="228">
        <f t="shared" si="0"/>
        <v>5.2499999999999991</v>
      </c>
      <c r="AO62" s="7">
        <v>86400</v>
      </c>
      <c r="AP62" s="229">
        <f t="shared" si="1"/>
        <v>453599.99999999994</v>
      </c>
    </row>
    <row r="63" spans="1:42" x14ac:dyDescent="0.25">
      <c r="A63" s="11"/>
      <c r="B63" s="15"/>
      <c r="C63" s="28" t="s">
        <v>32</v>
      </c>
      <c r="D63" s="28">
        <v>0.3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0.3</v>
      </c>
      <c r="AB63" s="37">
        <v>0.3</v>
      </c>
      <c r="AC63" s="37">
        <v>0.3</v>
      </c>
      <c r="AD63" s="37">
        <v>0.3</v>
      </c>
      <c r="AE63" s="37">
        <v>0.3</v>
      </c>
      <c r="AF63" s="37">
        <v>0.3</v>
      </c>
      <c r="AG63" s="37">
        <v>0.3</v>
      </c>
      <c r="AH63" s="37">
        <v>0.3</v>
      </c>
      <c r="AI63" s="37">
        <v>0.3</v>
      </c>
      <c r="AJ63" s="49"/>
      <c r="AK63" s="37"/>
      <c r="AL63" s="37"/>
      <c r="AN63" s="228">
        <f t="shared" si="0"/>
        <v>2.6999999999999997</v>
      </c>
      <c r="AO63" s="7">
        <v>86400</v>
      </c>
      <c r="AP63" s="229">
        <f t="shared" si="1"/>
        <v>233279.99999999997</v>
      </c>
    </row>
    <row r="64" spans="1:42" x14ac:dyDescent="0.25">
      <c r="A64" s="11"/>
      <c r="B64" s="15"/>
      <c r="C64" s="28" t="s">
        <v>33</v>
      </c>
      <c r="D64" s="28">
        <v>0.25</v>
      </c>
      <c r="F64" s="37">
        <v>0</v>
      </c>
      <c r="G64" s="37">
        <v>0</v>
      </c>
      <c r="H64" s="37">
        <v>0</v>
      </c>
      <c r="I64" s="37">
        <v>0</v>
      </c>
      <c r="J64" s="37">
        <v>0.25</v>
      </c>
      <c r="K64" s="37">
        <v>0.25</v>
      </c>
      <c r="L64" s="37">
        <v>0.25</v>
      </c>
      <c r="M64" s="37">
        <v>0.25</v>
      </c>
      <c r="N64" s="37">
        <v>0.25</v>
      </c>
      <c r="O64" s="37">
        <v>0.25</v>
      </c>
      <c r="P64" s="37">
        <v>0.25</v>
      </c>
      <c r="Q64" s="37">
        <v>0.25</v>
      </c>
      <c r="R64" s="37">
        <v>0.25</v>
      </c>
      <c r="S64" s="37">
        <v>0.25</v>
      </c>
      <c r="T64" s="37">
        <v>0.25</v>
      </c>
      <c r="U64" s="37">
        <v>0.25</v>
      </c>
      <c r="V64" s="37">
        <v>0.25</v>
      </c>
      <c r="W64" s="37">
        <v>0.25</v>
      </c>
      <c r="X64" s="37">
        <v>0.25</v>
      </c>
      <c r="Y64" s="37">
        <v>0.25</v>
      </c>
      <c r="Z64" s="37">
        <v>0.25</v>
      </c>
      <c r="AA64" s="37">
        <v>0.25</v>
      </c>
      <c r="AB64" s="37">
        <v>0.25</v>
      </c>
      <c r="AC64" s="37">
        <v>0.25</v>
      </c>
      <c r="AD64" s="37">
        <v>0.25</v>
      </c>
      <c r="AE64" s="37">
        <v>0.25</v>
      </c>
      <c r="AF64" s="37">
        <v>0.25</v>
      </c>
      <c r="AG64" s="37">
        <v>0.25</v>
      </c>
      <c r="AH64" s="37">
        <v>0.25</v>
      </c>
      <c r="AI64" s="37">
        <v>0.25</v>
      </c>
      <c r="AJ64" s="49"/>
      <c r="AK64" s="37"/>
      <c r="AL64" s="37"/>
      <c r="AN64" s="228">
        <f t="shared" si="0"/>
        <v>6.5</v>
      </c>
      <c r="AO64" s="7">
        <v>86400</v>
      </c>
      <c r="AP64" s="229">
        <f t="shared" si="1"/>
        <v>561600</v>
      </c>
    </row>
    <row r="65" spans="1:42" x14ac:dyDescent="0.25">
      <c r="A65" s="11"/>
      <c r="B65" s="15"/>
      <c r="C65" s="28" t="s">
        <v>34</v>
      </c>
      <c r="D65" s="28">
        <v>0.43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0.43</v>
      </c>
      <c r="M65" s="37">
        <v>0</v>
      </c>
      <c r="N65" s="37">
        <v>0</v>
      </c>
      <c r="O65" s="37">
        <v>0</v>
      </c>
      <c r="P65" s="37">
        <v>0</v>
      </c>
      <c r="Q65" s="37">
        <v>0.43</v>
      </c>
      <c r="R65" s="37">
        <v>0.43</v>
      </c>
      <c r="S65" s="37">
        <v>0.43</v>
      </c>
      <c r="T65" s="37">
        <v>0.43</v>
      </c>
      <c r="U65" s="37">
        <v>0.43</v>
      </c>
      <c r="V65" s="37">
        <v>0.43</v>
      </c>
      <c r="W65" s="37">
        <v>0.43</v>
      </c>
      <c r="X65" s="37">
        <v>0.43</v>
      </c>
      <c r="Y65" s="37">
        <v>0.43</v>
      </c>
      <c r="Z65" s="37">
        <v>0.43</v>
      </c>
      <c r="AA65" s="37">
        <v>0.43</v>
      </c>
      <c r="AB65" s="37">
        <v>0.43</v>
      </c>
      <c r="AC65" s="37">
        <v>0.43</v>
      </c>
      <c r="AD65" s="37">
        <v>0.43</v>
      </c>
      <c r="AE65" s="37">
        <v>0.43</v>
      </c>
      <c r="AF65" s="37">
        <v>0.43</v>
      </c>
      <c r="AG65" s="37">
        <v>0.43</v>
      </c>
      <c r="AH65" s="37">
        <v>0.43</v>
      </c>
      <c r="AI65" s="37">
        <v>0.43</v>
      </c>
      <c r="AJ65" s="49"/>
      <c r="AK65" s="37"/>
      <c r="AL65" s="37"/>
      <c r="AN65" s="228">
        <f t="shared" si="0"/>
        <v>8.5999999999999979</v>
      </c>
      <c r="AO65" s="7">
        <v>86400</v>
      </c>
      <c r="AP65" s="229">
        <f t="shared" si="1"/>
        <v>743039.99999999977</v>
      </c>
    </row>
    <row r="66" spans="1:42" x14ac:dyDescent="0.25">
      <c r="A66" s="11"/>
      <c r="B66" s="15"/>
      <c r="C66" s="28" t="s">
        <v>35</v>
      </c>
      <c r="D66" s="28">
        <v>0.3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0.3</v>
      </c>
      <c r="U66" s="37">
        <v>0.3</v>
      </c>
      <c r="V66" s="37">
        <v>0.3</v>
      </c>
      <c r="W66" s="37">
        <v>0.3</v>
      </c>
      <c r="X66" s="37">
        <v>0.3</v>
      </c>
      <c r="Y66" s="37">
        <v>0.3</v>
      </c>
      <c r="Z66" s="37">
        <v>0.3</v>
      </c>
      <c r="AA66" s="37">
        <v>0.3</v>
      </c>
      <c r="AB66" s="37">
        <v>0.3</v>
      </c>
      <c r="AC66" s="37">
        <v>0.3</v>
      </c>
      <c r="AD66" s="37">
        <v>0.3</v>
      </c>
      <c r="AE66" s="37">
        <v>0.3</v>
      </c>
      <c r="AF66" s="37">
        <v>0.3</v>
      </c>
      <c r="AG66" s="37">
        <v>0.3</v>
      </c>
      <c r="AH66" s="37">
        <v>0.3</v>
      </c>
      <c r="AI66" s="37">
        <v>0.3</v>
      </c>
      <c r="AJ66" s="49"/>
      <c r="AK66" s="37"/>
      <c r="AL66" s="37"/>
      <c r="AN66" s="228">
        <f t="shared" si="0"/>
        <v>4.7999999999999989</v>
      </c>
      <c r="AO66" s="7">
        <v>86400</v>
      </c>
      <c r="AP66" s="229">
        <f t="shared" si="1"/>
        <v>414719.99999999988</v>
      </c>
    </row>
    <row r="67" spans="1:42" x14ac:dyDescent="0.25">
      <c r="A67" s="11"/>
      <c r="B67" s="15"/>
      <c r="C67" s="28" t="s">
        <v>36</v>
      </c>
      <c r="D67" s="28">
        <v>0.25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0.25</v>
      </c>
      <c r="T67" s="37">
        <v>0</v>
      </c>
      <c r="U67" s="37">
        <v>0</v>
      </c>
      <c r="V67" s="37">
        <v>0</v>
      </c>
      <c r="W67" s="37">
        <v>0</v>
      </c>
      <c r="X67" s="37">
        <v>0.25</v>
      </c>
      <c r="Y67" s="37">
        <v>0.25</v>
      </c>
      <c r="Z67" s="37">
        <v>0.25</v>
      </c>
      <c r="AA67" s="37">
        <v>0.25</v>
      </c>
      <c r="AB67" s="37">
        <v>0.25</v>
      </c>
      <c r="AC67" s="37">
        <v>0.25</v>
      </c>
      <c r="AD67" s="37">
        <v>0.25</v>
      </c>
      <c r="AE67" s="37">
        <v>0.25</v>
      </c>
      <c r="AF67" s="37">
        <v>0.25</v>
      </c>
      <c r="AG67" s="37">
        <v>0.25</v>
      </c>
      <c r="AH67" s="37">
        <v>0.25</v>
      </c>
      <c r="AI67" s="37">
        <v>0.25</v>
      </c>
      <c r="AJ67" s="49"/>
      <c r="AK67" s="37"/>
      <c r="AL67" s="37"/>
      <c r="AN67" s="228">
        <f t="shared" si="0"/>
        <v>3.25</v>
      </c>
      <c r="AO67" s="7">
        <v>86400</v>
      </c>
      <c r="AP67" s="229">
        <f t="shared" si="1"/>
        <v>280800</v>
      </c>
    </row>
    <row r="68" spans="1:42" x14ac:dyDescent="0.25">
      <c r="A68" s="11"/>
      <c r="B68" s="15"/>
      <c r="C68" s="28" t="s">
        <v>37</v>
      </c>
      <c r="D68" s="28">
        <v>0.2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0.2</v>
      </c>
      <c r="N68" s="37">
        <v>0.2</v>
      </c>
      <c r="O68" s="37">
        <v>0.2</v>
      </c>
      <c r="P68" s="37">
        <v>0.2</v>
      </c>
      <c r="Q68" s="37">
        <v>0.2</v>
      </c>
      <c r="R68" s="37">
        <v>0.2</v>
      </c>
      <c r="S68" s="37">
        <v>0.2</v>
      </c>
      <c r="T68" s="37">
        <v>0.2</v>
      </c>
      <c r="U68" s="37">
        <v>0.2</v>
      </c>
      <c r="V68" s="37">
        <v>0.2</v>
      </c>
      <c r="W68" s="37">
        <v>0.2</v>
      </c>
      <c r="X68" s="37">
        <v>0.2</v>
      </c>
      <c r="Y68" s="37">
        <v>0.2</v>
      </c>
      <c r="Z68" s="37">
        <v>0.2</v>
      </c>
      <c r="AA68" s="37">
        <v>0.2</v>
      </c>
      <c r="AB68" s="37">
        <v>0.2</v>
      </c>
      <c r="AC68" s="37">
        <v>0.2</v>
      </c>
      <c r="AD68" s="37">
        <v>0.2</v>
      </c>
      <c r="AE68" s="37">
        <v>0.2</v>
      </c>
      <c r="AF68" s="37">
        <v>0.2</v>
      </c>
      <c r="AG68" s="37">
        <v>0.2</v>
      </c>
      <c r="AH68" s="37">
        <v>0.2</v>
      </c>
      <c r="AI68" s="37">
        <v>0.2</v>
      </c>
      <c r="AJ68" s="49"/>
      <c r="AK68" s="37"/>
      <c r="AL68" s="37"/>
      <c r="AN68" s="228">
        <f t="shared" si="0"/>
        <v>4.6000000000000014</v>
      </c>
      <c r="AO68" s="7">
        <v>86400</v>
      </c>
      <c r="AP68" s="229">
        <f t="shared" si="1"/>
        <v>397440.00000000012</v>
      </c>
    </row>
    <row r="69" spans="1:42" x14ac:dyDescent="0.25">
      <c r="A69" s="11"/>
      <c r="B69" s="15"/>
      <c r="C69" s="28" t="s">
        <v>38</v>
      </c>
      <c r="D69" s="28">
        <v>0.41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0.41</v>
      </c>
      <c r="T69" s="37">
        <v>0.41</v>
      </c>
      <c r="U69" s="37">
        <v>0.41</v>
      </c>
      <c r="V69" s="37">
        <v>0.41</v>
      </c>
      <c r="W69" s="37">
        <v>0.41</v>
      </c>
      <c r="X69" s="37">
        <v>0.41</v>
      </c>
      <c r="Y69" s="37">
        <v>0.41</v>
      </c>
      <c r="Z69" s="37">
        <v>0.41</v>
      </c>
      <c r="AA69" s="37">
        <v>0.41</v>
      </c>
      <c r="AB69" s="37">
        <v>0.41</v>
      </c>
      <c r="AC69" s="37">
        <v>0.41</v>
      </c>
      <c r="AD69" s="37">
        <v>0.41</v>
      </c>
      <c r="AE69" s="37">
        <v>0.41</v>
      </c>
      <c r="AF69" s="37">
        <v>0.41</v>
      </c>
      <c r="AG69" s="37">
        <v>0.41</v>
      </c>
      <c r="AH69" s="37">
        <v>0.41</v>
      </c>
      <c r="AI69" s="37">
        <v>0.41</v>
      </c>
      <c r="AJ69" s="49"/>
      <c r="AK69" s="37"/>
      <c r="AL69" s="37"/>
      <c r="AN69" s="228">
        <f t="shared" si="0"/>
        <v>6.9700000000000015</v>
      </c>
      <c r="AO69" s="7">
        <v>86400</v>
      </c>
      <c r="AP69" s="229">
        <f t="shared" si="1"/>
        <v>602208.00000000012</v>
      </c>
    </row>
    <row r="70" spans="1:42" x14ac:dyDescent="0.25">
      <c r="A70" s="11"/>
      <c r="B70" s="15"/>
      <c r="C70" s="28" t="s">
        <v>39</v>
      </c>
      <c r="D70" s="28">
        <v>0.15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0.15</v>
      </c>
      <c r="W70" s="37">
        <v>0.15</v>
      </c>
      <c r="X70" s="37">
        <v>0.15</v>
      </c>
      <c r="Y70" s="37">
        <v>0.15</v>
      </c>
      <c r="Z70" s="37">
        <v>0.15</v>
      </c>
      <c r="AA70" s="37">
        <v>0.15</v>
      </c>
      <c r="AB70" s="37">
        <v>0.15</v>
      </c>
      <c r="AC70" s="37">
        <v>0.15</v>
      </c>
      <c r="AD70" s="37">
        <v>0.15</v>
      </c>
      <c r="AE70" s="37">
        <v>0.15</v>
      </c>
      <c r="AF70" s="37">
        <v>0.15</v>
      </c>
      <c r="AG70" s="37">
        <v>0.15</v>
      </c>
      <c r="AH70" s="37">
        <v>0.15</v>
      </c>
      <c r="AI70" s="37">
        <v>0.15</v>
      </c>
      <c r="AJ70" s="49"/>
      <c r="AK70" s="37"/>
      <c r="AL70" s="37"/>
      <c r="AN70" s="228">
        <f t="shared" ref="AN70:AN133" si="5">SUM(F70:AJ70)</f>
        <v>2.0999999999999996</v>
      </c>
      <c r="AO70" s="7">
        <v>86400</v>
      </c>
      <c r="AP70" s="229">
        <f t="shared" ref="AP70:AP133" si="6">AN70*AO70</f>
        <v>181439.99999999997</v>
      </c>
    </row>
    <row r="71" spans="1:42" x14ac:dyDescent="0.25">
      <c r="A71" s="11"/>
      <c r="B71" s="15"/>
      <c r="C71" s="28" t="s">
        <v>40</v>
      </c>
      <c r="D71" s="28">
        <v>0.25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0.25</v>
      </c>
      <c r="W71" s="37">
        <v>0.25</v>
      </c>
      <c r="X71" s="37">
        <v>0.25</v>
      </c>
      <c r="Y71" s="37">
        <v>0.25</v>
      </c>
      <c r="Z71" s="37">
        <v>0.25</v>
      </c>
      <c r="AA71" s="37">
        <v>0.25</v>
      </c>
      <c r="AB71" s="37">
        <v>0.25</v>
      </c>
      <c r="AC71" s="37">
        <v>0.25</v>
      </c>
      <c r="AD71" s="37">
        <v>0.25</v>
      </c>
      <c r="AE71" s="37">
        <v>0.25</v>
      </c>
      <c r="AF71" s="37">
        <v>0.25</v>
      </c>
      <c r="AG71" s="37">
        <v>0.25</v>
      </c>
      <c r="AH71" s="37">
        <v>0.25</v>
      </c>
      <c r="AI71" s="37">
        <v>0.25</v>
      </c>
      <c r="AJ71" s="49"/>
      <c r="AK71" s="37"/>
      <c r="AL71" s="37"/>
      <c r="AN71" s="228">
        <f t="shared" si="5"/>
        <v>3.5</v>
      </c>
      <c r="AO71" s="7">
        <v>86400</v>
      </c>
      <c r="AP71" s="229">
        <f t="shared" si="6"/>
        <v>302400</v>
      </c>
    </row>
    <row r="72" spans="1:42" x14ac:dyDescent="0.25">
      <c r="A72" s="11"/>
      <c r="B72" s="15"/>
      <c r="C72" s="28" t="s">
        <v>41</v>
      </c>
      <c r="D72" s="28">
        <v>0.15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0.15</v>
      </c>
      <c r="W72" s="37">
        <v>0.15</v>
      </c>
      <c r="X72" s="37">
        <v>0.15</v>
      </c>
      <c r="Y72" s="37">
        <v>0.15</v>
      </c>
      <c r="Z72" s="37">
        <v>0.15</v>
      </c>
      <c r="AA72" s="37">
        <v>0.15</v>
      </c>
      <c r="AB72" s="37">
        <v>0.15</v>
      </c>
      <c r="AC72" s="37">
        <v>0.15</v>
      </c>
      <c r="AD72" s="37">
        <v>0.15</v>
      </c>
      <c r="AE72" s="37">
        <v>0.15</v>
      </c>
      <c r="AF72" s="37">
        <v>0.15</v>
      </c>
      <c r="AG72" s="37">
        <v>0.15</v>
      </c>
      <c r="AH72" s="37">
        <v>0.15</v>
      </c>
      <c r="AI72" s="37">
        <v>0.15</v>
      </c>
      <c r="AJ72" s="49"/>
      <c r="AK72" s="37"/>
      <c r="AL72" s="37"/>
      <c r="AN72" s="228">
        <f t="shared" si="5"/>
        <v>2.0999999999999996</v>
      </c>
      <c r="AO72" s="7">
        <v>86400</v>
      </c>
      <c r="AP72" s="229">
        <f t="shared" si="6"/>
        <v>181439.99999999997</v>
      </c>
    </row>
    <row r="73" spans="1:42" x14ac:dyDescent="0.25">
      <c r="A73" s="11"/>
      <c r="B73" s="15"/>
      <c r="C73" s="28" t="s">
        <v>42</v>
      </c>
      <c r="D73" s="28">
        <v>0.25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0.25</v>
      </c>
      <c r="T73" s="37">
        <v>0.25</v>
      </c>
      <c r="U73" s="37">
        <v>0.25</v>
      </c>
      <c r="V73" s="37">
        <v>0.25</v>
      </c>
      <c r="W73" s="37">
        <v>0.25</v>
      </c>
      <c r="X73" s="37">
        <v>0.25</v>
      </c>
      <c r="Y73" s="37">
        <v>0.25</v>
      </c>
      <c r="Z73" s="37">
        <v>0.25</v>
      </c>
      <c r="AA73" s="37">
        <v>0.25</v>
      </c>
      <c r="AB73" s="37">
        <v>0.25</v>
      </c>
      <c r="AC73" s="37">
        <v>0.25</v>
      </c>
      <c r="AD73" s="37">
        <v>0.25</v>
      </c>
      <c r="AE73" s="37">
        <v>0.25</v>
      </c>
      <c r="AF73" s="37">
        <v>0.25</v>
      </c>
      <c r="AG73" s="37">
        <v>0.25</v>
      </c>
      <c r="AH73" s="37">
        <v>0.25</v>
      </c>
      <c r="AI73" s="37">
        <v>0.25</v>
      </c>
      <c r="AJ73" s="49"/>
      <c r="AK73" s="37"/>
      <c r="AL73" s="37"/>
      <c r="AN73" s="228">
        <f t="shared" si="5"/>
        <v>4.25</v>
      </c>
      <c r="AO73" s="7">
        <v>86400</v>
      </c>
      <c r="AP73" s="229">
        <f t="shared" si="6"/>
        <v>367200</v>
      </c>
    </row>
    <row r="74" spans="1:42" x14ac:dyDescent="0.25">
      <c r="A74" s="11"/>
      <c r="B74" s="15"/>
      <c r="C74" s="28" t="s">
        <v>43</v>
      </c>
      <c r="D74" s="28">
        <v>0.25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0.25</v>
      </c>
      <c r="R74" s="37">
        <v>0.25</v>
      </c>
      <c r="S74" s="37">
        <v>0.25</v>
      </c>
      <c r="T74" s="37">
        <v>0.25</v>
      </c>
      <c r="U74" s="37">
        <v>0.25</v>
      </c>
      <c r="V74" s="37">
        <v>0.25</v>
      </c>
      <c r="W74" s="37">
        <v>0.25</v>
      </c>
      <c r="X74" s="37">
        <v>0.25</v>
      </c>
      <c r="Y74" s="37">
        <v>0.25</v>
      </c>
      <c r="Z74" s="37">
        <v>0.25</v>
      </c>
      <c r="AA74" s="37">
        <v>0.25</v>
      </c>
      <c r="AB74" s="37">
        <v>0.25</v>
      </c>
      <c r="AC74" s="37">
        <v>0.25</v>
      </c>
      <c r="AD74" s="37">
        <v>0.25</v>
      </c>
      <c r="AE74" s="37">
        <v>0.25</v>
      </c>
      <c r="AF74" s="37">
        <v>0.25</v>
      </c>
      <c r="AG74" s="37">
        <v>0.25</v>
      </c>
      <c r="AH74" s="37">
        <v>0.25</v>
      </c>
      <c r="AI74" s="37">
        <v>0.25</v>
      </c>
      <c r="AJ74" s="49"/>
      <c r="AK74" s="37"/>
      <c r="AL74" s="37"/>
      <c r="AN74" s="228">
        <f t="shared" si="5"/>
        <v>4.75</v>
      </c>
      <c r="AO74" s="7">
        <v>86400</v>
      </c>
      <c r="AP74" s="229">
        <f t="shared" si="6"/>
        <v>410400</v>
      </c>
    </row>
    <row r="75" spans="1:42" x14ac:dyDescent="0.25">
      <c r="A75" s="11"/>
      <c r="B75" s="15"/>
      <c r="C75" s="28" t="s">
        <v>44</v>
      </c>
      <c r="D75" s="28">
        <v>0.4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0.4</v>
      </c>
      <c r="T75" s="37">
        <v>0.4</v>
      </c>
      <c r="U75" s="37">
        <v>0.4</v>
      </c>
      <c r="V75" s="37">
        <v>0.4</v>
      </c>
      <c r="W75" s="37">
        <v>0.4</v>
      </c>
      <c r="X75" s="37">
        <v>0.4</v>
      </c>
      <c r="Y75" s="37">
        <v>0.4</v>
      </c>
      <c r="Z75" s="37">
        <v>0.4</v>
      </c>
      <c r="AA75" s="37">
        <v>0.4</v>
      </c>
      <c r="AB75" s="37">
        <v>0.4</v>
      </c>
      <c r="AC75" s="37">
        <v>0.4</v>
      </c>
      <c r="AD75" s="37">
        <v>0.4</v>
      </c>
      <c r="AE75" s="37">
        <v>0.4</v>
      </c>
      <c r="AF75" s="37">
        <v>0.4</v>
      </c>
      <c r="AG75" s="37">
        <v>0.4</v>
      </c>
      <c r="AH75" s="37">
        <v>0.4</v>
      </c>
      <c r="AI75" s="37">
        <v>0.4</v>
      </c>
      <c r="AJ75" s="49"/>
      <c r="AK75" s="37"/>
      <c r="AL75" s="37"/>
      <c r="AN75" s="228">
        <f t="shared" si="5"/>
        <v>6.8000000000000016</v>
      </c>
      <c r="AO75" s="7">
        <v>86400</v>
      </c>
      <c r="AP75" s="229">
        <f t="shared" si="6"/>
        <v>587520.00000000012</v>
      </c>
    </row>
    <row r="76" spans="1:42" x14ac:dyDescent="0.25">
      <c r="A76" s="11"/>
      <c r="B76" s="15"/>
      <c r="C76" s="28" t="s">
        <v>45</v>
      </c>
      <c r="D76" s="28">
        <v>0.1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0.1</v>
      </c>
      <c r="Y76" s="37">
        <v>0.1</v>
      </c>
      <c r="Z76" s="37">
        <v>0.1</v>
      </c>
      <c r="AA76" s="37">
        <v>0</v>
      </c>
      <c r="AB76" s="37">
        <v>0</v>
      </c>
      <c r="AC76" s="37">
        <v>0</v>
      </c>
      <c r="AD76" s="37">
        <v>0</v>
      </c>
      <c r="AE76" s="37">
        <v>0.1</v>
      </c>
      <c r="AF76" s="37">
        <v>0.1</v>
      </c>
      <c r="AG76" s="37">
        <v>0.1</v>
      </c>
      <c r="AH76" s="37">
        <v>0.1</v>
      </c>
      <c r="AI76" s="37">
        <v>0.1</v>
      </c>
      <c r="AJ76" s="49"/>
      <c r="AK76" s="37"/>
      <c r="AL76" s="37"/>
      <c r="AN76" s="228">
        <f t="shared" si="5"/>
        <v>0.79999999999999993</v>
      </c>
      <c r="AO76" s="7">
        <v>86400</v>
      </c>
      <c r="AP76" s="229">
        <f t="shared" si="6"/>
        <v>69120</v>
      </c>
    </row>
    <row r="77" spans="1:42" x14ac:dyDescent="0.25">
      <c r="A77" s="11"/>
      <c r="B77" s="15"/>
      <c r="C77" s="28" t="s">
        <v>46</v>
      </c>
      <c r="D77" s="28">
        <v>0.25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0.25</v>
      </c>
      <c r="T77" s="37">
        <v>0.25</v>
      </c>
      <c r="U77" s="37">
        <v>0.25</v>
      </c>
      <c r="V77" s="37">
        <v>0.25</v>
      </c>
      <c r="W77" s="37">
        <v>0.25</v>
      </c>
      <c r="X77" s="37">
        <v>0.25</v>
      </c>
      <c r="Y77" s="37">
        <v>0.25</v>
      </c>
      <c r="Z77" s="37">
        <v>0.25</v>
      </c>
      <c r="AA77" s="37">
        <v>0</v>
      </c>
      <c r="AB77" s="37">
        <v>0</v>
      </c>
      <c r="AC77" s="37">
        <v>0.25</v>
      </c>
      <c r="AD77" s="37">
        <v>0.25</v>
      </c>
      <c r="AE77" s="37">
        <v>0.25</v>
      </c>
      <c r="AF77" s="37">
        <v>0.25</v>
      </c>
      <c r="AG77" s="37">
        <v>0.25</v>
      </c>
      <c r="AH77" s="37">
        <v>0.25</v>
      </c>
      <c r="AI77" s="37">
        <v>0.25</v>
      </c>
      <c r="AJ77" s="49"/>
      <c r="AK77" s="37"/>
      <c r="AL77" s="37"/>
      <c r="AN77" s="228">
        <f t="shared" si="5"/>
        <v>3.75</v>
      </c>
      <c r="AO77" s="7">
        <v>86400</v>
      </c>
      <c r="AP77" s="229">
        <f t="shared" si="6"/>
        <v>324000</v>
      </c>
    </row>
    <row r="78" spans="1:42" x14ac:dyDescent="0.25">
      <c r="A78" s="11"/>
      <c r="B78" s="15"/>
      <c r="C78" s="28" t="s">
        <v>47</v>
      </c>
      <c r="D78" s="28">
        <v>0.25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0.25</v>
      </c>
      <c r="Q78" s="37">
        <v>0.25</v>
      </c>
      <c r="R78" s="37">
        <v>0.25</v>
      </c>
      <c r="S78" s="37">
        <v>0.25</v>
      </c>
      <c r="T78" s="37">
        <v>0.25</v>
      </c>
      <c r="U78" s="37">
        <v>0.25</v>
      </c>
      <c r="V78" s="37">
        <v>0.25</v>
      </c>
      <c r="W78" s="37">
        <v>0.25</v>
      </c>
      <c r="X78" s="37">
        <v>0.25</v>
      </c>
      <c r="Y78" s="37">
        <v>0.25</v>
      </c>
      <c r="Z78" s="37">
        <v>0.25</v>
      </c>
      <c r="AA78" s="37">
        <v>0</v>
      </c>
      <c r="AB78" s="37">
        <v>0</v>
      </c>
      <c r="AC78" s="37">
        <v>0</v>
      </c>
      <c r="AD78" s="37">
        <v>0.25</v>
      </c>
      <c r="AE78" s="37">
        <v>0.25</v>
      </c>
      <c r="AF78" s="37">
        <v>0.25</v>
      </c>
      <c r="AG78" s="37">
        <v>0.25</v>
      </c>
      <c r="AH78" s="37">
        <v>0.25</v>
      </c>
      <c r="AI78" s="37">
        <v>0.25</v>
      </c>
      <c r="AJ78" s="49"/>
      <c r="AK78" s="37"/>
      <c r="AL78" s="37"/>
      <c r="AN78" s="228">
        <f t="shared" si="5"/>
        <v>4.25</v>
      </c>
      <c r="AO78" s="7">
        <v>86400</v>
      </c>
      <c r="AP78" s="229">
        <f t="shared" si="6"/>
        <v>367200</v>
      </c>
    </row>
    <row r="79" spans="1:42" x14ac:dyDescent="0.25">
      <c r="A79" s="11"/>
      <c r="B79" s="15"/>
      <c r="C79" s="28" t="s">
        <v>48</v>
      </c>
      <c r="D79" s="28">
        <v>0.25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0.25</v>
      </c>
      <c r="S79" s="37">
        <v>0.25</v>
      </c>
      <c r="T79" s="37">
        <v>0.25</v>
      </c>
      <c r="U79" s="37">
        <v>0.25</v>
      </c>
      <c r="V79" s="37">
        <v>0.25</v>
      </c>
      <c r="W79" s="37">
        <v>0.25</v>
      </c>
      <c r="X79" s="37">
        <v>0.25</v>
      </c>
      <c r="Y79" s="37">
        <v>0.25</v>
      </c>
      <c r="Z79" s="37">
        <v>0.25</v>
      </c>
      <c r="AA79" s="37">
        <v>0.25</v>
      </c>
      <c r="AB79" s="37">
        <v>0.25</v>
      </c>
      <c r="AC79" s="37">
        <v>0.25</v>
      </c>
      <c r="AD79" s="37">
        <v>0.25</v>
      </c>
      <c r="AE79" s="37">
        <v>0.25</v>
      </c>
      <c r="AF79" s="37">
        <v>0.25</v>
      </c>
      <c r="AG79" s="37">
        <v>0.25</v>
      </c>
      <c r="AH79" s="37">
        <v>0.25</v>
      </c>
      <c r="AI79" s="37">
        <v>0.25</v>
      </c>
      <c r="AJ79" s="49"/>
      <c r="AK79" s="37"/>
      <c r="AL79" s="37"/>
      <c r="AN79" s="228">
        <f t="shared" si="5"/>
        <v>4.5</v>
      </c>
      <c r="AO79" s="7">
        <v>86400</v>
      </c>
      <c r="AP79" s="229">
        <f t="shared" si="6"/>
        <v>388800</v>
      </c>
    </row>
    <row r="80" spans="1:42" x14ac:dyDescent="0.25">
      <c r="A80" s="11"/>
      <c r="B80" s="15"/>
      <c r="C80" s="28" t="s">
        <v>49</v>
      </c>
      <c r="D80" s="28">
        <v>0.1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0.1</v>
      </c>
      <c r="P80" s="37">
        <v>0.1</v>
      </c>
      <c r="Q80" s="37">
        <v>0.1</v>
      </c>
      <c r="R80" s="37">
        <v>0.1</v>
      </c>
      <c r="S80" s="37">
        <v>0.1</v>
      </c>
      <c r="T80" s="37">
        <v>0</v>
      </c>
      <c r="U80" s="37">
        <v>0.1</v>
      </c>
      <c r="V80" s="37">
        <v>0.1</v>
      </c>
      <c r="W80" s="37">
        <v>0.1</v>
      </c>
      <c r="X80" s="37">
        <v>0.1</v>
      </c>
      <c r="Y80" s="37">
        <v>0.1</v>
      </c>
      <c r="Z80" s="37">
        <v>0.1</v>
      </c>
      <c r="AA80" s="37">
        <v>0</v>
      </c>
      <c r="AB80" s="37">
        <v>0</v>
      </c>
      <c r="AC80" s="37">
        <v>0.1</v>
      </c>
      <c r="AD80" s="37">
        <v>0.1</v>
      </c>
      <c r="AE80" s="37">
        <v>0.1</v>
      </c>
      <c r="AF80" s="37">
        <v>0.1</v>
      </c>
      <c r="AG80" s="37">
        <v>0.1</v>
      </c>
      <c r="AH80" s="37">
        <v>0.1</v>
      </c>
      <c r="AI80" s="37">
        <v>0.1</v>
      </c>
      <c r="AJ80" s="49"/>
      <c r="AK80" s="37"/>
      <c r="AL80" s="37"/>
      <c r="AN80" s="228">
        <f t="shared" si="5"/>
        <v>1.8000000000000005</v>
      </c>
      <c r="AO80" s="7">
        <v>86400</v>
      </c>
      <c r="AP80" s="229">
        <f t="shared" si="6"/>
        <v>155520.00000000003</v>
      </c>
    </row>
    <row r="81" spans="1:42" x14ac:dyDescent="0.25">
      <c r="A81" s="11"/>
      <c r="B81" s="15"/>
      <c r="C81" s="28" t="s">
        <v>50</v>
      </c>
      <c r="D81" s="28">
        <v>0.2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0.2</v>
      </c>
      <c r="T81" s="37">
        <v>0</v>
      </c>
      <c r="U81" s="37">
        <v>0.2</v>
      </c>
      <c r="V81" s="37">
        <v>0.2</v>
      </c>
      <c r="W81" s="37">
        <v>0.2</v>
      </c>
      <c r="X81" s="37">
        <v>0.2</v>
      </c>
      <c r="Y81" s="37">
        <v>0.2</v>
      </c>
      <c r="Z81" s="37">
        <v>0.2</v>
      </c>
      <c r="AA81" s="37">
        <v>0</v>
      </c>
      <c r="AB81" s="37">
        <v>0.2</v>
      </c>
      <c r="AC81" s="37">
        <v>0.2</v>
      </c>
      <c r="AD81" s="37">
        <v>0.2</v>
      </c>
      <c r="AE81" s="37">
        <v>0.2</v>
      </c>
      <c r="AF81" s="37">
        <v>0.2</v>
      </c>
      <c r="AG81" s="37">
        <v>0.2</v>
      </c>
      <c r="AH81" s="37">
        <v>0.2</v>
      </c>
      <c r="AI81" s="37">
        <v>0.2</v>
      </c>
      <c r="AJ81" s="49"/>
      <c r="AK81" s="37"/>
      <c r="AL81" s="37"/>
      <c r="AN81" s="228">
        <f t="shared" si="5"/>
        <v>3.0000000000000004</v>
      </c>
      <c r="AO81" s="7">
        <v>86400</v>
      </c>
      <c r="AP81" s="229">
        <f t="shared" si="6"/>
        <v>259200.00000000003</v>
      </c>
    </row>
    <row r="82" spans="1:42" x14ac:dyDescent="0.25">
      <c r="A82" s="11"/>
      <c r="B82" s="15"/>
      <c r="C82" s="28" t="s">
        <v>51</v>
      </c>
      <c r="D82" s="28">
        <v>0.25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0.25</v>
      </c>
      <c r="R82" s="37">
        <v>0.25</v>
      </c>
      <c r="S82" s="37">
        <v>0.25</v>
      </c>
      <c r="T82" s="37">
        <v>0</v>
      </c>
      <c r="U82" s="37">
        <v>0</v>
      </c>
      <c r="V82" s="37">
        <v>0</v>
      </c>
      <c r="W82" s="37">
        <v>0.25</v>
      </c>
      <c r="X82" s="37">
        <v>0.25</v>
      </c>
      <c r="Y82" s="37">
        <v>0.25</v>
      </c>
      <c r="Z82" s="37">
        <v>0.25</v>
      </c>
      <c r="AA82" s="37">
        <v>0</v>
      </c>
      <c r="AB82" s="37">
        <v>0.25</v>
      </c>
      <c r="AC82" s="37">
        <v>0.25</v>
      </c>
      <c r="AD82" s="37">
        <v>0.25</v>
      </c>
      <c r="AE82" s="37">
        <v>0.25</v>
      </c>
      <c r="AF82" s="37">
        <v>0.25</v>
      </c>
      <c r="AG82" s="37">
        <v>0.25</v>
      </c>
      <c r="AH82" s="37">
        <v>0.25</v>
      </c>
      <c r="AI82" s="37">
        <v>0.25</v>
      </c>
      <c r="AJ82" s="49"/>
      <c r="AK82" s="37"/>
      <c r="AL82" s="37"/>
      <c r="AN82" s="228">
        <f t="shared" si="5"/>
        <v>3.75</v>
      </c>
      <c r="AO82" s="7">
        <v>86400</v>
      </c>
      <c r="AP82" s="229">
        <f t="shared" si="6"/>
        <v>324000</v>
      </c>
    </row>
    <row r="83" spans="1:42" x14ac:dyDescent="0.25">
      <c r="A83" s="11"/>
      <c r="B83" s="15"/>
      <c r="C83" s="28" t="s">
        <v>52</v>
      </c>
      <c r="D83" s="28">
        <v>0.15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0.15</v>
      </c>
      <c r="R83" s="37">
        <v>0.15</v>
      </c>
      <c r="S83" s="37">
        <v>0.15</v>
      </c>
      <c r="T83" s="37">
        <v>0</v>
      </c>
      <c r="U83" s="37">
        <v>0</v>
      </c>
      <c r="V83" s="37">
        <v>0</v>
      </c>
      <c r="W83" s="37">
        <v>0.15</v>
      </c>
      <c r="X83" s="37">
        <v>0.15</v>
      </c>
      <c r="Y83" s="37">
        <v>0.15</v>
      </c>
      <c r="Z83" s="37">
        <v>0.15</v>
      </c>
      <c r="AA83" s="37">
        <v>0.15</v>
      </c>
      <c r="AB83" s="37">
        <v>0.15</v>
      </c>
      <c r="AC83" s="37">
        <v>0.15</v>
      </c>
      <c r="AD83" s="37">
        <v>0.15</v>
      </c>
      <c r="AE83" s="37">
        <v>0.15</v>
      </c>
      <c r="AF83" s="37">
        <v>0.15</v>
      </c>
      <c r="AG83" s="37">
        <v>0.15</v>
      </c>
      <c r="AH83" s="37">
        <v>0.15</v>
      </c>
      <c r="AI83" s="37">
        <v>0.15</v>
      </c>
      <c r="AJ83" s="49"/>
      <c r="AK83" s="37"/>
      <c r="AL83" s="37"/>
      <c r="AN83" s="228">
        <f t="shared" si="5"/>
        <v>2.3999999999999995</v>
      </c>
      <c r="AO83" s="7">
        <v>86400</v>
      </c>
      <c r="AP83" s="229">
        <f t="shared" si="6"/>
        <v>207359.99999999994</v>
      </c>
    </row>
    <row r="84" spans="1:42" x14ac:dyDescent="0.25">
      <c r="A84" s="11"/>
      <c r="B84" s="15"/>
      <c r="C84" s="28" t="s">
        <v>53</v>
      </c>
      <c r="D84" s="28">
        <v>0.21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0.21</v>
      </c>
      <c r="Y84" s="37">
        <v>0.21</v>
      </c>
      <c r="Z84" s="37">
        <v>0.21</v>
      </c>
      <c r="AA84" s="37">
        <v>0</v>
      </c>
      <c r="AB84" s="37">
        <v>0.21</v>
      </c>
      <c r="AC84" s="37">
        <v>0.21</v>
      </c>
      <c r="AD84" s="37">
        <v>0.21</v>
      </c>
      <c r="AE84" s="37">
        <v>0.21</v>
      </c>
      <c r="AF84" s="37">
        <v>0.21</v>
      </c>
      <c r="AG84" s="37">
        <v>0.21</v>
      </c>
      <c r="AH84" s="37">
        <v>0.21</v>
      </c>
      <c r="AI84" s="37">
        <v>0.21</v>
      </c>
      <c r="AJ84" s="49"/>
      <c r="AK84" s="37"/>
      <c r="AL84" s="37"/>
      <c r="AN84" s="228">
        <f t="shared" si="5"/>
        <v>2.31</v>
      </c>
      <c r="AO84" s="7">
        <v>86400</v>
      </c>
      <c r="AP84" s="229">
        <f t="shared" si="6"/>
        <v>199584</v>
      </c>
    </row>
    <row r="85" spans="1:42" x14ac:dyDescent="0.25">
      <c r="A85" s="11"/>
      <c r="B85" s="15"/>
      <c r="C85" s="28" t="s">
        <v>54</v>
      </c>
      <c r="D85" s="28">
        <v>0.15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0.15</v>
      </c>
      <c r="S85" s="37">
        <v>0.15</v>
      </c>
      <c r="T85" s="37">
        <v>0.15</v>
      </c>
      <c r="U85" s="37">
        <v>0.15</v>
      </c>
      <c r="V85" s="37">
        <v>0.15</v>
      </c>
      <c r="W85" s="37">
        <v>0.15</v>
      </c>
      <c r="X85" s="37">
        <v>0.15</v>
      </c>
      <c r="Y85" s="37">
        <v>0.15</v>
      </c>
      <c r="Z85" s="37">
        <v>0.15</v>
      </c>
      <c r="AA85" s="37">
        <v>0</v>
      </c>
      <c r="AB85" s="37">
        <v>0.15</v>
      </c>
      <c r="AC85" s="37">
        <v>0.15</v>
      </c>
      <c r="AD85" s="37">
        <v>0.15</v>
      </c>
      <c r="AE85" s="37">
        <v>0.15</v>
      </c>
      <c r="AF85" s="37">
        <v>0.15</v>
      </c>
      <c r="AG85" s="37">
        <v>0.15</v>
      </c>
      <c r="AH85" s="37">
        <v>0.15</v>
      </c>
      <c r="AI85" s="37">
        <v>0.15</v>
      </c>
      <c r="AJ85" s="49"/>
      <c r="AK85" s="37"/>
      <c r="AL85" s="37"/>
      <c r="AN85" s="228">
        <f t="shared" si="5"/>
        <v>2.5499999999999994</v>
      </c>
      <c r="AO85" s="7">
        <v>86400</v>
      </c>
      <c r="AP85" s="229">
        <f t="shared" si="6"/>
        <v>220319.99999999994</v>
      </c>
    </row>
    <row r="86" spans="1:42" x14ac:dyDescent="0.25">
      <c r="A86" s="11"/>
      <c r="B86" s="15"/>
      <c r="C86" s="28" t="s">
        <v>55</v>
      </c>
      <c r="D86" s="28">
        <v>0.22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0.22</v>
      </c>
      <c r="Z86" s="37">
        <v>0.22</v>
      </c>
      <c r="AA86" s="37">
        <v>0</v>
      </c>
      <c r="AB86" s="37">
        <v>0</v>
      </c>
      <c r="AC86" s="37">
        <v>0.22</v>
      </c>
      <c r="AD86" s="37">
        <v>0.22</v>
      </c>
      <c r="AE86" s="37">
        <v>0.22</v>
      </c>
      <c r="AF86" s="37">
        <v>0.22</v>
      </c>
      <c r="AG86" s="37">
        <v>0.22</v>
      </c>
      <c r="AH86" s="37">
        <v>0.22</v>
      </c>
      <c r="AI86" s="37">
        <v>0.22</v>
      </c>
      <c r="AJ86" s="49"/>
      <c r="AK86" s="37"/>
      <c r="AL86" s="37"/>
      <c r="AN86" s="228">
        <f t="shared" si="5"/>
        <v>1.98</v>
      </c>
      <c r="AO86" s="7">
        <v>86400</v>
      </c>
      <c r="AP86" s="229">
        <f t="shared" si="6"/>
        <v>171072</v>
      </c>
    </row>
    <row r="87" spans="1:42" x14ac:dyDescent="0.25">
      <c r="A87" s="11"/>
      <c r="B87" s="15"/>
      <c r="C87" s="28" t="s">
        <v>56</v>
      </c>
      <c r="D87" s="28">
        <v>0.25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0.25</v>
      </c>
      <c r="T87" s="37">
        <v>0</v>
      </c>
      <c r="U87" s="37">
        <v>0</v>
      </c>
      <c r="V87" s="37">
        <v>0</v>
      </c>
      <c r="W87" s="37">
        <v>0.25</v>
      </c>
      <c r="X87" s="37">
        <v>0.25</v>
      </c>
      <c r="Y87" s="37">
        <v>0.25</v>
      </c>
      <c r="Z87" s="37">
        <v>0.25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0.25</v>
      </c>
      <c r="AG87" s="37">
        <v>0.25</v>
      </c>
      <c r="AH87" s="37">
        <v>0.25</v>
      </c>
      <c r="AI87" s="37">
        <v>0.25</v>
      </c>
      <c r="AJ87" s="49"/>
      <c r="AK87" s="37"/>
      <c r="AL87" s="37"/>
      <c r="AN87" s="228">
        <f t="shared" si="5"/>
        <v>2.25</v>
      </c>
      <c r="AO87" s="7">
        <v>86400</v>
      </c>
      <c r="AP87" s="229">
        <f t="shared" si="6"/>
        <v>194400</v>
      </c>
    </row>
    <row r="88" spans="1:42" x14ac:dyDescent="0.25">
      <c r="A88" s="11"/>
      <c r="B88" s="15"/>
      <c r="C88" s="28" t="s">
        <v>57</v>
      </c>
      <c r="D88" s="28">
        <v>0.25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0.25</v>
      </c>
      <c r="T88" s="37">
        <v>0.25</v>
      </c>
      <c r="U88" s="37">
        <v>0.25</v>
      </c>
      <c r="V88" s="37">
        <v>0.25</v>
      </c>
      <c r="W88" s="37">
        <v>0.25</v>
      </c>
      <c r="X88" s="37">
        <v>0.25</v>
      </c>
      <c r="Y88" s="37">
        <v>0.25</v>
      </c>
      <c r="Z88" s="37">
        <v>0.25</v>
      </c>
      <c r="AA88" s="37">
        <v>0</v>
      </c>
      <c r="AB88" s="37">
        <v>0</v>
      </c>
      <c r="AC88" s="37">
        <v>0.25</v>
      </c>
      <c r="AD88" s="37">
        <v>0.25</v>
      </c>
      <c r="AE88" s="37">
        <v>0.25</v>
      </c>
      <c r="AF88" s="37">
        <v>0.25</v>
      </c>
      <c r="AG88" s="37">
        <v>0.25</v>
      </c>
      <c r="AH88" s="37">
        <v>0.25</v>
      </c>
      <c r="AI88" s="37">
        <v>0.25</v>
      </c>
      <c r="AJ88" s="49"/>
      <c r="AK88" s="37"/>
      <c r="AL88" s="37"/>
      <c r="AN88" s="228">
        <f t="shared" si="5"/>
        <v>3.75</v>
      </c>
      <c r="AO88" s="7">
        <v>86400</v>
      </c>
      <c r="AP88" s="229">
        <f t="shared" si="6"/>
        <v>324000</v>
      </c>
    </row>
    <row r="89" spans="1:42" x14ac:dyDescent="0.25">
      <c r="A89" s="11"/>
      <c r="B89" s="15"/>
      <c r="C89" s="28" t="s">
        <v>58</v>
      </c>
      <c r="D89" s="28">
        <v>0.2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0.2</v>
      </c>
      <c r="T89" s="37">
        <v>0.2</v>
      </c>
      <c r="U89" s="37">
        <v>0.2</v>
      </c>
      <c r="V89" s="37">
        <v>0.2</v>
      </c>
      <c r="W89" s="37">
        <v>0.2</v>
      </c>
      <c r="X89" s="37">
        <v>0.2</v>
      </c>
      <c r="Y89" s="37">
        <v>0.2</v>
      </c>
      <c r="Z89" s="37">
        <v>0.2</v>
      </c>
      <c r="AA89" s="37">
        <v>0</v>
      </c>
      <c r="AB89" s="37">
        <v>0</v>
      </c>
      <c r="AC89" s="37">
        <v>0.2</v>
      </c>
      <c r="AD89" s="37">
        <v>0.2</v>
      </c>
      <c r="AE89" s="37">
        <v>0.2</v>
      </c>
      <c r="AF89" s="37">
        <v>0.2</v>
      </c>
      <c r="AG89" s="37">
        <v>0.2</v>
      </c>
      <c r="AH89" s="37">
        <v>0.2</v>
      </c>
      <c r="AI89" s="37">
        <v>0.2</v>
      </c>
      <c r="AJ89" s="49"/>
      <c r="AK89" s="37"/>
      <c r="AL89" s="37"/>
      <c r="AN89" s="228">
        <f t="shared" si="5"/>
        <v>3.0000000000000004</v>
      </c>
      <c r="AO89" s="7">
        <v>86400</v>
      </c>
      <c r="AP89" s="229">
        <f t="shared" si="6"/>
        <v>259200.00000000003</v>
      </c>
    </row>
    <row r="90" spans="1:42" x14ac:dyDescent="0.25">
      <c r="A90" s="11"/>
      <c r="B90" s="15"/>
      <c r="C90" s="338" t="s">
        <v>59</v>
      </c>
      <c r="D90" s="28">
        <v>0.25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0.25</v>
      </c>
      <c r="Z90" s="37">
        <v>0.25</v>
      </c>
      <c r="AA90" s="37">
        <v>0</v>
      </c>
      <c r="AB90" s="37">
        <v>0</v>
      </c>
      <c r="AC90" s="37">
        <v>0</v>
      </c>
      <c r="AD90" s="37">
        <v>0</v>
      </c>
      <c r="AE90" s="37">
        <v>0.25</v>
      </c>
      <c r="AF90" s="37">
        <v>0.25</v>
      </c>
      <c r="AG90" s="37">
        <v>0.25</v>
      </c>
      <c r="AH90" s="37">
        <v>0.25</v>
      </c>
      <c r="AI90" s="37">
        <v>0</v>
      </c>
      <c r="AJ90" s="49"/>
      <c r="AK90" s="37"/>
      <c r="AL90" s="37"/>
      <c r="AN90" s="228">
        <f t="shared" si="5"/>
        <v>1.5</v>
      </c>
      <c r="AO90" s="7">
        <v>86400</v>
      </c>
      <c r="AP90" s="229">
        <f t="shared" si="6"/>
        <v>129600</v>
      </c>
    </row>
    <row r="91" spans="1:42" x14ac:dyDescent="0.25">
      <c r="A91" s="11"/>
      <c r="B91" s="12"/>
      <c r="C91" s="28" t="s">
        <v>60</v>
      </c>
      <c r="D91" s="204" t="s">
        <v>346</v>
      </c>
      <c r="F91" s="37">
        <v>0.01</v>
      </c>
      <c r="G91" s="37">
        <v>0.01</v>
      </c>
      <c r="H91" s="37">
        <v>0.01</v>
      </c>
      <c r="I91" s="37">
        <v>0.01</v>
      </c>
      <c r="J91" s="37">
        <v>0.01</v>
      </c>
      <c r="K91" s="37">
        <v>0.01</v>
      </c>
      <c r="L91" s="37">
        <v>0.01</v>
      </c>
      <c r="M91" s="37">
        <v>0.1</v>
      </c>
      <c r="N91" s="37">
        <v>0.1</v>
      </c>
      <c r="O91" s="37">
        <v>0.1</v>
      </c>
      <c r="P91" s="37">
        <v>0.1</v>
      </c>
      <c r="Q91" s="37">
        <v>0.1</v>
      </c>
      <c r="R91" s="37">
        <v>0.1</v>
      </c>
      <c r="S91" s="37">
        <v>0.1</v>
      </c>
      <c r="T91" s="37">
        <v>0.11</v>
      </c>
      <c r="U91" s="37">
        <v>0.11</v>
      </c>
      <c r="V91" s="37">
        <v>0.11</v>
      </c>
      <c r="W91" s="37">
        <v>0.11</v>
      </c>
      <c r="X91" s="37">
        <v>0.11</v>
      </c>
      <c r="Y91" s="37">
        <v>0.11</v>
      </c>
      <c r="Z91" s="37">
        <v>0.11</v>
      </c>
      <c r="AA91" s="37">
        <v>0.06</v>
      </c>
      <c r="AB91" s="37">
        <v>0.06</v>
      </c>
      <c r="AC91" s="37">
        <v>0.06</v>
      </c>
      <c r="AD91" s="37">
        <v>0.06</v>
      </c>
      <c r="AE91" s="37">
        <v>0.06</v>
      </c>
      <c r="AF91" s="37">
        <v>0.06</v>
      </c>
      <c r="AG91" s="37">
        <v>0.06</v>
      </c>
      <c r="AH91" s="37">
        <v>0.11</v>
      </c>
      <c r="AI91" s="37">
        <v>0.11</v>
      </c>
      <c r="AJ91" s="49"/>
      <c r="AK91" s="37"/>
      <c r="AL91" s="37"/>
      <c r="AN91" s="228">
        <f t="shared" si="5"/>
        <v>2.1800000000000006</v>
      </c>
      <c r="AO91" s="7">
        <v>86400</v>
      </c>
      <c r="AP91" s="229">
        <f t="shared" si="6"/>
        <v>188352.00000000006</v>
      </c>
    </row>
    <row r="92" spans="1:42" x14ac:dyDescent="0.25">
      <c r="A92" s="11"/>
      <c r="B92" s="12"/>
      <c r="C92" s="28" t="s">
        <v>61</v>
      </c>
      <c r="D92" s="204" t="s">
        <v>346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0.02</v>
      </c>
      <c r="U92" s="37">
        <v>0.02</v>
      </c>
      <c r="V92" s="37">
        <v>0.02</v>
      </c>
      <c r="W92" s="37">
        <v>0.02</v>
      </c>
      <c r="X92" s="37">
        <v>0.02</v>
      </c>
      <c r="Y92" s="37">
        <v>0.02</v>
      </c>
      <c r="Z92" s="37">
        <v>0.02</v>
      </c>
      <c r="AA92" s="37">
        <v>0.125</v>
      </c>
      <c r="AB92" s="37">
        <v>0.125</v>
      </c>
      <c r="AC92" s="37">
        <v>0.125</v>
      </c>
      <c r="AD92" s="37">
        <v>0.125</v>
      </c>
      <c r="AE92" s="37">
        <v>0.125</v>
      </c>
      <c r="AF92" s="37">
        <v>0.125</v>
      </c>
      <c r="AG92" s="37">
        <v>0.125</v>
      </c>
      <c r="AH92" s="37">
        <v>0.125</v>
      </c>
      <c r="AI92" s="37">
        <v>0.125</v>
      </c>
      <c r="AJ92" s="49"/>
      <c r="AK92" s="37"/>
      <c r="AL92" s="37"/>
      <c r="AN92" s="228">
        <f t="shared" si="5"/>
        <v>1.2650000000000001</v>
      </c>
      <c r="AO92" s="7">
        <v>86400</v>
      </c>
      <c r="AP92" s="229">
        <f t="shared" si="6"/>
        <v>109296.00000000001</v>
      </c>
    </row>
    <row r="93" spans="1:42" x14ac:dyDescent="0.25">
      <c r="A93" s="11"/>
      <c r="B93" s="15"/>
      <c r="C93" s="28" t="s">
        <v>62</v>
      </c>
      <c r="D93" s="204" t="s">
        <v>346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0.15</v>
      </c>
      <c r="R93" s="37">
        <v>0.15</v>
      </c>
      <c r="S93" s="37">
        <v>0.15</v>
      </c>
      <c r="T93" s="37">
        <v>0.15</v>
      </c>
      <c r="U93" s="37">
        <v>0.15</v>
      </c>
      <c r="V93" s="37">
        <v>0.15</v>
      </c>
      <c r="W93" s="37">
        <v>0.15</v>
      </c>
      <c r="X93" s="37">
        <v>0.15</v>
      </c>
      <c r="Y93" s="37">
        <v>0.15</v>
      </c>
      <c r="Z93" s="37">
        <v>0.15</v>
      </c>
      <c r="AA93" s="37">
        <v>0.15</v>
      </c>
      <c r="AB93" s="37">
        <v>0.15</v>
      </c>
      <c r="AC93" s="37">
        <v>0.15</v>
      </c>
      <c r="AD93" s="37">
        <v>0.15</v>
      </c>
      <c r="AE93" s="37">
        <v>0.15</v>
      </c>
      <c r="AF93" s="37">
        <v>0.15</v>
      </c>
      <c r="AG93" s="37">
        <v>0.15</v>
      </c>
      <c r="AH93" s="37">
        <v>0</v>
      </c>
      <c r="AI93" s="37">
        <v>0</v>
      </c>
      <c r="AJ93" s="49"/>
      <c r="AK93" s="37"/>
      <c r="AL93" s="37"/>
      <c r="AN93" s="228">
        <f t="shared" si="5"/>
        <v>2.5499999999999994</v>
      </c>
      <c r="AO93" s="7">
        <v>86400</v>
      </c>
      <c r="AP93" s="229">
        <f t="shared" si="6"/>
        <v>220319.99999999994</v>
      </c>
    </row>
    <row r="94" spans="1:42" x14ac:dyDescent="0.25">
      <c r="A94" s="11"/>
      <c r="B94" s="15"/>
      <c r="C94" s="7"/>
      <c r="D94" s="13"/>
      <c r="O94" s="37"/>
      <c r="P94" s="37"/>
      <c r="Q94" s="37"/>
      <c r="R94" s="37"/>
      <c r="S94" s="37"/>
      <c r="T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49"/>
      <c r="AK94" s="37"/>
      <c r="AL94" s="37"/>
      <c r="AN94" s="228"/>
      <c r="AO94" s="7"/>
      <c r="AP94" s="229"/>
    </row>
    <row r="95" spans="1:42" x14ac:dyDescent="0.25">
      <c r="A95" s="11"/>
      <c r="B95" s="15"/>
      <c r="C95" s="188" t="s">
        <v>63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214"/>
      <c r="AK95" s="188"/>
      <c r="AL95" s="188"/>
      <c r="AN95" s="228">
        <f t="shared" si="5"/>
        <v>0</v>
      </c>
      <c r="AO95" s="7">
        <v>86400</v>
      </c>
      <c r="AP95" s="229">
        <f t="shared" si="6"/>
        <v>0</v>
      </c>
    </row>
    <row r="96" spans="1:42" x14ac:dyDescent="0.25">
      <c r="A96" s="11"/>
      <c r="B96" s="15"/>
      <c r="C96" s="188" t="s">
        <v>64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214"/>
      <c r="AK96" s="188"/>
      <c r="AL96" s="188"/>
      <c r="AN96" s="228">
        <f t="shared" si="5"/>
        <v>0</v>
      </c>
      <c r="AO96" s="7">
        <v>86400</v>
      </c>
      <c r="AP96" s="229">
        <f t="shared" si="6"/>
        <v>0</v>
      </c>
    </row>
    <row r="97" spans="1:42" x14ac:dyDescent="0.25">
      <c r="A97" s="11"/>
      <c r="B97" s="15"/>
      <c r="C97" s="337" t="s">
        <v>65</v>
      </c>
      <c r="D97" s="30"/>
      <c r="F97" s="37">
        <v>0.13</v>
      </c>
      <c r="G97" s="37">
        <v>0.13</v>
      </c>
      <c r="H97" s="37">
        <v>0.13</v>
      </c>
      <c r="I97" s="37">
        <v>0.13</v>
      </c>
      <c r="J97" s="37">
        <v>0.13</v>
      </c>
      <c r="K97" s="37">
        <v>0.13</v>
      </c>
      <c r="L97" s="37">
        <v>0.13</v>
      </c>
      <c r="M97" s="37">
        <v>0.13</v>
      </c>
      <c r="N97" s="37">
        <v>0.13</v>
      </c>
      <c r="O97" s="37">
        <v>0.13</v>
      </c>
      <c r="P97" s="37">
        <v>0.13</v>
      </c>
      <c r="Q97" s="37">
        <v>0.13</v>
      </c>
      <c r="R97" s="37">
        <v>0.13</v>
      </c>
      <c r="S97" s="37">
        <v>0.13</v>
      </c>
      <c r="T97" s="37">
        <v>0.12</v>
      </c>
      <c r="U97" s="37">
        <v>0.12</v>
      </c>
      <c r="V97" s="37">
        <v>0.12</v>
      </c>
      <c r="W97" s="37">
        <v>0.12</v>
      </c>
      <c r="X97" s="37">
        <v>0.12</v>
      </c>
      <c r="Y97" s="37">
        <v>0.12</v>
      </c>
      <c r="Z97" s="37">
        <v>0.12</v>
      </c>
      <c r="AA97" s="37">
        <v>0.11</v>
      </c>
      <c r="AB97" s="37">
        <v>0.11</v>
      </c>
      <c r="AC97" s="37">
        <v>0.11</v>
      </c>
      <c r="AD97" s="37">
        <v>0.11</v>
      </c>
      <c r="AE97" s="37">
        <v>0.11</v>
      </c>
      <c r="AF97" s="37">
        <v>0.11</v>
      </c>
      <c r="AG97" s="37">
        <v>0.11</v>
      </c>
      <c r="AH97" s="37">
        <v>0.11</v>
      </c>
      <c r="AI97" s="37">
        <v>0.11</v>
      </c>
      <c r="AJ97" s="49"/>
      <c r="AK97" s="37"/>
      <c r="AL97" s="37"/>
      <c r="AN97" s="228">
        <f t="shared" si="5"/>
        <v>3.649999999999999</v>
      </c>
      <c r="AO97" s="7">
        <v>86400</v>
      </c>
      <c r="AP97" s="229">
        <f t="shared" si="6"/>
        <v>315359.99999999994</v>
      </c>
    </row>
    <row r="98" spans="1:42" x14ac:dyDescent="0.25">
      <c r="A98" s="11"/>
      <c r="B98" s="15"/>
      <c r="C98" s="337" t="s">
        <v>66</v>
      </c>
      <c r="D98" s="30"/>
      <c r="F98" s="37">
        <v>0.1</v>
      </c>
      <c r="G98" s="37">
        <v>0.1</v>
      </c>
      <c r="H98" s="37">
        <v>0.1</v>
      </c>
      <c r="I98" s="37">
        <v>0.1</v>
      </c>
      <c r="J98" s="37">
        <v>0.1</v>
      </c>
      <c r="K98" s="37">
        <v>0.1</v>
      </c>
      <c r="L98" s="37">
        <v>0.1</v>
      </c>
      <c r="M98" s="37">
        <v>0.1</v>
      </c>
      <c r="N98" s="37">
        <v>0.1</v>
      </c>
      <c r="O98" s="37">
        <v>0.1</v>
      </c>
      <c r="P98" s="37">
        <v>0.1</v>
      </c>
      <c r="Q98" s="37">
        <v>0.1</v>
      </c>
      <c r="R98" s="37">
        <v>0.1</v>
      </c>
      <c r="S98" s="37">
        <v>0.1</v>
      </c>
      <c r="T98" s="37">
        <v>0.09</v>
      </c>
      <c r="U98" s="37">
        <v>0.09</v>
      </c>
      <c r="V98" s="37">
        <v>0.09</v>
      </c>
      <c r="W98" s="37">
        <v>0.09</v>
      </c>
      <c r="X98" s="37">
        <v>0.09</v>
      </c>
      <c r="Y98" s="37">
        <v>0.09</v>
      </c>
      <c r="Z98" s="37">
        <v>0.09</v>
      </c>
      <c r="AA98" s="37">
        <v>0.08</v>
      </c>
      <c r="AB98" s="37">
        <v>0.08</v>
      </c>
      <c r="AC98" s="37">
        <v>0.08</v>
      </c>
      <c r="AD98" s="37">
        <v>0.08</v>
      </c>
      <c r="AE98" s="37">
        <v>0.08</v>
      </c>
      <c r="AF98" s="37">
        <v>0.08</v>
      </c>
      <c r="AG98" s="37">
        <v>0.08</v>
      </c>
      <c r="AH98" s="37">
        <v>0.08</v>
      </c>
      <c r="AI98" s="37">
        <v>0.08</v>
      </c>
      <c r="AJ98" s="49"/>
      <c r="AK98" s="37"/>
      <c r="AL98" s="37"/>
      <c r="AN98" s="228">
        <f t="shared" si="5"/>
        <v>2.7500000000000013</v>
      </c>
      <c r="AO98" s="7">
        <v>86400</v>
      </c>
      <c r="AP98" s="229">
        <f t="shared" si="6"/>
        <v>237600.00000000012</v>
      </c>
    </row>
    <row r="99" spans="1:42" x14ac:dyDescent="0.25">
      <c r="A99" s="11"/>
      <c r="B99" s="15"/>
      <c r="C99" s="337" t="s">
        <v>67</v>
      </c>
      <c r="D99" s="30"/>
      <c r="F99" s="37">
        <v>0.12</v>
      </c>
      <c r="G99" s="37">
        <v>0.12</v>
      </c>
      <c r="H99" s="37">
        <v>0.12</v>
      </c>
      <c r="I99" s="37">
        <v>0.12</v>
      </c>
      <c r="J99" s="37">
        <v>0.12</v>
      </c>
      <c r="K99" s="37">
        <v>0.12</v>
      </c>
      <c r="L99" s="37">
        <v>0.12</v>
      </c>
      <c r="M99" s="37">
        <v>0.12</v>
      </c>
      <c r="N99" s="37">
        <v>0.12</v>
      </c>
      <c r="O99" s="37">
        <v>0.12</v>
      </c>
      <c r="P99" s="37">
        <v>0.12</v>
      </c>
      <c r="Q99" s="37">
        <v>0.12</v>
      </c>
      <c r="R99" s="37">
        <v>0.12</v>
      </c>
      <c r="S99" s="37">
        <v>0.12</v>
      </c>
      <c r="T99" s="37">
        <v>0.11</v>
      </c>
      <c r="U99" s="37">
        <v>0.11</v>
      </c>
      <c r="V99" s="37">
        <v>0.11</v>
      </c>
      <c r="W99" s="37">
        <v>0.11</v>
      </c>
      <c r="X99" s="37">
        <v>0.11</v>
      </c>
      <c r="Y99" s="37">
        <v>0.11</v>
      </c>
      <c r="Z99" s="37">
        <v>0.11</v>
      </c>
      <c r="AA99" s="37">
        <v>0.1</v>
      </c>
      <c r="AB99" s="37">
        <v>0.1</v>
      </c>
      <c r="AC99" s="37">
        <v>0.1</v>
      </c>
      <c r="AD99" s="37">
        <v>0.1</v>
      </c>
      <c r="AE99" s="37">
        <v>0.1</v>
      </c>
      <c r="AF99" s="37">
        <v>0.1</v>
      </c>
      <c r="AG99" s="37">
        <v>0.1</v>
      </c>
      <c r="AH99" s="37">
        <v>0.1</v>
      </c>
      <c r="AI99" s="37">
        <v>0.1</v>
      </c>
      <c r="AJ99" s="49"/>
      <c r="AK99" s="37"/>
      <c r="AL99" s="37"/>
      <c r="AN99" s="228">
        <f t="shared" si="5"/>
        <v>3.350000000000001</v>
      </c>
      <c r="AO99" s="7">
        <v>86400</v>
      </c>
      <c r="AP99" s="229">
        <f t="shared" si="6"/>
        <v>289440.00000000006</v>
      </c>
    </row>
    <row r="100" spans="1:42" x14ac:dyDescent="0.25">
      <c r="A100" s="11"/>
      <c r="B100" s="15"/>
      <c r="C100" s="337" t="s">
        <v>68</v>
      </c>
      <c r="D100" s="30"/>
      <c r="F100" s="37">
        <v>0.15</v>
      </c>
      <c r="G100" s="37">
        <v>0.15</v>
      </c>
      <c r="H100" s="37">
        <v>0.15</v>
      </c>
      <c r="I100" s="37">
        <v>0.15</v>
      </c>
      <c r="J100" s="37">
        <v>0.15</v>
      </c>
      <c r="K100" s="37">
        <v>0.15</v>
      </c>
      <c r="L100" s="37">
        <v>0.15</v>
      </c>
      <c r="M100" s="37">
        <v>0.15</v>
      </c>
      <c r="N100" s="37">
        <v>0.15</v>
      </c>
      <c r="O100" s="37">
        <v>0.15</v>
      </c>
      <c r="P100" s="37">
        <v>0.15</v>
      </c>
      <c r="Q100" s="37">
        <v>0.15</v>
      </c>
      <c r="R100" s="37">
        <v>0.15</v>
      </c>
      <c r="S100" s="37">
        <v>0.15</v>
      </c>
      <c r="T100" s="37">
        <v>0.14000000000000001</v>
      </c>
      <c r="U100" s="37">
        <v>0.14000000000000001</v>
      </c>
      <c r="V100" s="37">
        <v>0.14000000000000001</v>
      </c>
      <c r="W100" s="37">
        <v>0.14000000000000001</v>
      </c>
      <c r="X100" s="37">
        <v>0.14000000000000001</v>
      </c>
      <c r="Y100" s="37">
        <v>0.14000000000000001</v>
      </c>
      <c r="Z100" s="37">
        <v>0.14000000000000001</v>
      </c>
      <c r="AA100" s="37">
        <v>0.13</v>
      </c>
      <c r="AB100" s="37">
        <v>0.13</v>
      </c>
      <c r="AC100" s="37">
        <v>0.13</v>
      </c>
      <c r="AD100" s="37">
        <v>0.13</v>
      </c>
      <c r="AE100" s="37">
        <v>0.13</v>
      </c>
      <c r="AF100" s="37">
        <v>0.13</v>
      </c>
      <c r="AG100" s="37">
        <v>0.13</v>
      </c>
      <c r="AH100" s="37">
        <v>0.13</v>
      </c>
      <c r="AI100" s="37">
        <v>0.13</v>
      </c>
      <c r="AJ100" s="49"/>
      <c r="AK100" s="37"/>
      <c r="AL100" s="37"/>
      <c r="AN100" s="228">
        <f t="shared" si="5"/>
        <v>4.25</v>
      </c>
      <c r="AO100" s="7">
        <v>86400</v>
      </c>
      <c r="AP100" s="229">
        <f t="shared" si="6"/>
        <v>367200</v>
      </c>
    </row>
    <row r="101" spans="1:42" x14ac:dyDescent="0.25">
      <c r="A101" s="11"/>
      <c r="B101" s="15"/>
      <c r="C101" s="337" t="s">
        <v>69</v>
      </c>
      <c r="D101" s="30"/>
      <c r="F101" s="37">
        <v>0.16</v>
      </c>
      <c r="G101" s="37">
        <v>0.16</v>
      </c>
      <c r="H101" s="37">
        <v>0.16</v>
      </c>
      <c r="I101" s="37">
        <v>0.16</v>
      </c>
      <c r="J101" s="37">
        <v>0.16</v>
      </c>
      <c r="K101" s="37">
        <v>0.16</v>
      </c>
      <c r="L101" s="37">
        <v>0.16</v>
      </c>
      <c r="M101" s="37">
        <v>0.16</v>
      </c>
      <c r="N101" s="37">
        <v>0.16</v>
      </c>
      <c r="O101" s="37">
        <v>0.16</v>
      </c>
      <c r="P101" s="37">
        <v>0.16</v>
      </c>
      <c r="Q101" s="37">
        <v>0.16</v>
      </c>
      <c r="R101" s="37">
        <v>0.16</v>
      </c>
      <c r="S101" s="37">
        <v>0.16</v>
      </c>
      <c r="T101" s="37">
        <v>0.15</v>
      </c>
      <c r="U101" s="37">
        <v>0.15</v>
      </c>
      <c r="V101" s="37">
        <v>0.15</v>
      </c>
      <c r="W101" s="37">
        <v>0.15</v>
      </c>
      <c r="X101" s="37">
        <v>0.15</v>
      </c>
      <c r="Y101" s="37">
        <v>0.15</v>
      </c>
      <c r="Z101" s="37">
        <v>0.15</v>
      </c>
      <c r="AA101" s="37">
        <v>0.13</v>
      </c>
      <c r="AB101" s="37">
        <v>0.13</v>
      </c>
      <c r="AC101" s="37">
        <v>0.13</v>
      </c>
      <c r="AD101" s="37">
        <v>0.13</v>
      </c>
      <c r="AE101" s="37">
        <v>0.13</v>
      </c>
      <c r="AF101" s="37">
        <v>0.13</v>
      </c>
      <c r="AG101" s="37">
        <v>0.13</v>
      </c>
      <c r="AH101" s="37">
        <v>0.13</v>
      </c>
      <c r="AI101" s="37">
        <v>0.13</v>
      </c>
      <c r="AJ101" s="49"/>
      <c r="AK101" s="37"/>
      <c r="AL101" s="37"/>
      <c r="AN101" s="228">
        <f t="shared" si="5"/>
        <v>4.4599999999999982</v>
      </c>
      <c r="AO101" s="7">
        <v>86400</v>
      </c>
      <c r="AP101" s="229">
        <f t="shared" si="6"/>
        <v>385343.99999999983</v>
      </c>
    </row>
    <row r="102" spans="1:42" x14ac:dyDescent="0.25">
      <c r="A102" s="11"/>
      <c r="B102" s="15"/>
      <c r="C102" s="337" t="s">
        <v>70</v>
      </c>
      <c r="D102" s="30"/>
      <c r="F102" s="37">
        <v>0.25</v>
      </c>
      <c r="G102" s="37">
        <v>0.25</v>
      </c>
      <c r="H102" s="37">
        <v>0.25</v>
      </c>
      <c r="I102" s="37">
        <v>0.25</v>
      </c>
      <c r="J102" s="37">
        <v>0.25</v>
      </c>
      <c r="K102" s="37">
        <v>0.25</v>
      </c>
      <c r="L102" s="37">
        <v>0.25</v>
      </c>
      <c r="M102" s="37">
        <v>0.25</v>
      </c>
      <c r="N102" s="37">
        <v>0.25</v>
      </c>
      <c r="O102" s="37">
        <v>0.25</v>
      </c>
      <c r="P102" s="37">
        <v>0.25</v>
      </c>
      <c r="Q102" s="37">
        <v>0.25</v>
      </c>
      <c r="R102" s="37">
        <v>0.25</v>
      </c>
      <c r="S102" s="37">
        <v>0.25</v>
      </c>
      <c r="T102" s="37">
        <v>0.23</v>
      </c>
      <c r="U102" s="37">
        <v>0.23</v>
      </c>
      <c r="V102" s="37">
        <v>0.23</v>
      </c>
      <c r="W102" s="37">
        <v>0.23</v>
      </c>
      <c r="X102" s="37">
        <v>0.23</v>
      </c>
      <c r="Y102" s="37">
        <v>0.23</v>
      </c>
      <c r="Z102" s="37">
        <v>0.23</v>
      </c>
      <c r="AA102" s="37">
        <v>0.2</v>
      </c>
      <c r="AB102" s="37">
        <v>0.2</v>
      </c>
      <c r="AC102" s="37">
        <v>0.2</v>
      </c>
      <c r="AD102" s="37">
        <v>0.2</v>
      </c>
      <c r="AE102" s="37">
        <v>0.2</v>
      </c>
      <c r="AF102" s="37">
        <v>0.2</v>
      </c>
      <c r="AG102" s="37">
        <v>0.2</v>
      </c>
      <c r="AH102" s="37">
        <v>0.2</v>
      </c>
      <c r="AI102" s="37">
        <v>0.2</v>
      </c>
      <c r="AJ102" s="49"/>
      <c r="AK102" s="37"/>
      <c r="AL102" s="37"/>
      <c r="AN102" s="228">
        <f t="shared" si="5"/>
        <v>6.9100000000000037</v>
      </c>
      <c r="AO102" s="7">
        <v>86400</v>
      </c>
      <c r="AP102" s="229">
        <f t="shared" si="6"/>
        <v>597024.00000000035</v>
      </c>
    </row>
    <row r="103" spans="1:42" x14ac:dyDescent="0.25">
      <c r="A103" s="11"/>
      <c r="B103" s="15"/>
      <c r="C103" s="31" t="s">
        <v>71</v>
      </c>
      <c r="D103" s="32"/>
      <c r="F103" s="37">
        <v>1.4999999999999999E-2</v>
      </c>
      <c r="G103" s="37">
        <v>1.4999999999999999E-2</v>
      </c>
      <c r="H103" s="37">
        <v>1.4999999999999999E-2</v>
      </c>
      <c r="I103" s="37">
        <v>1.4999999999999999E-2</v>
      </c>
      <c r="J103" s="37">
        <v>1.4999999999999999E-2</v>
      </c>
      <c r="K103" s="37">
        <v>1.4999999999999999E-2</v>
      </c>
      <c r="L103" s="37">
        <v>1.4999999999999999E-2</v>
      </c>
      <c r="M103" s="37">
        <v>1.4999999999999999E-2</v>
      </c>
      <c r="N103" s="37">
        <v>1.4999999999999999E-2</v>
      </c>
      <c r="O103" s="37">
        <v>1.4999999999999999E-2</v>
      </c>
      <c r="P103" s="37">
        <v>1.4999999999999999E-2</v>
      </c>
      <c r="Q103" s="37">
        <v>1.4999999999999999E-2</v>
      </c>
      <c r="R103" s="37">
        <v>1.4999999999999999E-2</v>
      </c>
      <c r="S103" s="37">
        <v>1.4999999999999999E-2</v>
      </c>
      <c r="T103" s="37">
        <v>0.01</v>
      </c>
      <c r="U103" s="37">
        <v>0.01</v>
      </c>
      <c r="V103" s="37">
        <v>0.01</v>
      </c>
      <c r="W103" s="37">
        <v>0.01</v>
      </c>
      <c r="X103" s="37">
        <v>0.01</v>
      </c>
      <c r="Y103" s="37">
        <v>0.01</v>
      </c>
      <c r="Z103" s="37">
        <v>0.01</v>
      </c>
      <c r="AA103" s="37">
        <v>0.01</v>
      </c>
      <c r="AB103" s="37">
        <v>0.01</v>
      </c>
      <c r="AC103" s="37">
        <v>0.01</v>
      </c>
      <c r="AD103" s="37">
        <v>0.01</v>
      </c>
      <c r="AE103" s="37">
        <v>0.01</v>
      </c>
      <c r="AF103" s="37">
        <v>0.01</v>
      </c>
      <c r="AG103" s="37">
        <v>0.01</v>
      </c>
      <c r="AH103" s="37">
        <v>0.01</v>
      </c>
      <c r="AI103" s="37">
        <v>0.01</v>
      </c>
      <c r="AJ103" s="49"/>
      <c r="AK103" s="37"/>
      <c r="AL103" s="37"/>
      <c r="AN103" s="228">
        <f t="shared" si="5"/>
        <v>0.37000000000000022</v>
      </c>
      <c r="AO103" s="7">
        <v>86400</v>
      </c>
      <c r="AP103" s="229">
        <f t="shared" si="6"/>
        <v>31968.000000000018</v>
      </c>
    </row>
    <row r="104" spans="1:42" x14ac:dyDescent="0.25">
      <c r="A104" s="11"/>
      <c r="B104" s="15"/>
      <c r="C104" s="31" t="s">
        <v>72</v>
      </c>
      <c r="D104" s="32"/>
      <c r="F104" s="37">
        <v>0.02</v>
      </c>
      <c r="G104" s="37">
        <v>0.02</v>
      </c>
      <c r="H104" s="37">
        <v>0.02</v>
      </c>
      <c r="I104" s="37">
        <v>0.02</v>
      </c>
      <c r="J104" s="37">
        <v>0.02</v>
      </c>
      <c r="K104" s="37">
        <v>0.02</v>
      </c>
      <c r="L104" s="37">
        <v>0.02</v>
      </c>
      <c r="M104" s="37">
        <v>0.02</v>
      </c>
      <c r="N104" s="37">
        <v>0.02</v>
      </c>
      <c r="O104" s="37">
        <v>0.02</v>
      </c>
      <c r="P104" s="37">
        <v>0.02</v>
      </c>
      <c r="Q104" s="37">
        <v>0.02</v>
      </c>
      <c r="R104" s="37">
        <v>0.02</v>
      </c>
      <c r="S104" s="37">
        <v>0.02</v>
      </c>
      <c r="T104" s="37">
        <v>0.02</v>
      </c>
      <c r="U104" s="37">
        <v>0.02</v>
      </c>
      <c r="V104" s="37">
        <v>0.02</v>
      </c>
      <c r="W104" s="37">
        <v>0.02</v>
      </c>
      <c r="X104" s="37">
        <v>0.02</v>
      </c>
      <c r="Y104" s="37">
        <v>0.02</v>
      </c>
      <c r="Z104" s="37">
        <v>0.02</v>
      </c>
      <c r="AA104" s="37">
        <v>0.02</v>
      </c>
      <c r="AB104" s="37">
        <v>0.02</v>
      </c>
      <c r="AC104" s="37">
        <v>0.02</v>
      </c>
      <c r="AD104" s="37">
        <v>0.02</v>
      </c>
      <c r="AE104" s="37">
        <v>0.02</v>
      </c>
      <c r="AF104" s="37">
        <v>0.02</v>
      </c>
      <c r="AG104" s="37">
        <v>0.02</v>
      </c>
      <c r="AH104" s="37">
        <v>0.02</v>
      </c>
      <c r="AI104" s="37">
        <v>0.02</v>
      </c>
      <c r="AJ104" s="49"/>
      <c r="AK104" s="37"/>
      <c r="AL104" s="37"/>
      <c r="AN104" s="228">
        <f t="shared" si="5"/>
        <v>0.6000000000000002</v>
      </c>
      <c r="AO104" s="7">
        <v>86400</v>
      </c>
      <c r="AP104" s="229">
        <f t="shared" si="6"/>
        <v>51840.000000000015</v>
      </c>
    </row>
    <row r="105" spans="1:42" x14ac:dyDescent="0.25">
      <c r="A105" s="11"/>
      <c r="B105" s="15"/>
      <c r="C105" s="31" t="s">
        <v>73</v>
      </c>
      <c r="D105" s="32"/>
      <c r="F105" s="37">
        <v>2.5000000000000001E-2</v>
      </c>
      <c r="G105" s="37">
        <v>2.5000000000000001E-2</v>
      </c>
      <c r="H105" s="37">
        <v>2.5000000000000001E-2</v>
      </c>
      <c r="I105" s="37">
        <v>2.5000000000000001E-2</v>
      </c>
      <c r="J105" s="37">
        <v>2.5000000000000001E-2</v>
      </c>
      <c r="K105" s="37">
        <v>2.5000000000000001E-2</v>
      </c>
      <c r="L105" s="37">
        <v>2.5000000000000001E-2</v>
      </c>
      <c r="M105" s="37">
        <v>2.5000000000000001E-2</v>
      </c>
      <c r="N105" s="37">
        <v>2.5000000000000001E-2</v>
      </c>
      <c r="O105" s="37">
        <v>2.5000000000000001E-2</v>
      </c>
      <c r="P105" s="37">
        <v>2.5000000000000001E-2</v>
      </c>
      <c r="Q105" s="37">
        <v>2.5000000000000001E-2</v>
      </c>
      <c r="R105" s="37">
        <v>2.5000000000000001E-2</v>
      </c>
      <c r="S105" s="37">
        <v>2.5000000000000001E-2</v>
      </c>
      <c r="T105" s="37">
        <v>0.02</v>
      </c>
      <c r="U105" s="37">
        <v>0.02</v>
      </c>
      <c r="V105" s="37">
        <v>0.02</v>
      </c>
      <c r="W105" s="37">
        <v>0.02</v>
      </c>
      <c r="X105" s="37">
        <v>0.02</v>
      </c>
      <c r="Y105" s="37">
        <v>0.02</v>
      </c>
      <c r="Z105" s="37">
        <v>0.02</v>
      </c>
      <c r="AA105" s="37">
        <v>0.02</v>
      </c>
      <c r="AB105" s="37">
        <v>0.02</v>
      </c>
      <c r="AC105" s="37">
        <v>0.02</v>
      </c>
      <c r="AD105" s="37">
        <v>0.02</v>
      </c>
      <c r="AE105" s="37">
        <v>0.02</v>
      </c>
      <c r="AF105" s="37">
        <v>0.02</v>
      </c>
      <c r="AG105" s="37">
        <v>0.02</v>
      </c>
      <c r="AH105" s="37">
        <v>0.02</v>
      </c>
      <c r="AI105" s="37">
        <v>0.02</v>
      </c>
      <c r="AJ105" s="49"/>
      <c r="AK105" s="37"/>
      <c r="AL105" s="37"/>
      <c r="AN105" s="228">
        <f t="shared" si="5"/>
        <v>0.67000000000000026</v>
      </c>
      <c r="AO105" s="7">
        <v>86400</v>
      </c>
      <c r="AP105" s="229">
        <f t="shared" si="6"/>
        <v>57888.000000000022</v>
      </c>
    </row>
    <row r="106" spans="1:42" x14ac:dyDescent="0.25">
      <c r="A106" s="11"/>
      <c r="B106" s="15"/>
      <c r="C106" s="31" t="s">
        <v>74</v>
      </c>
      <c r="D106" s="32"/>
      <c r="F106" s="37">
        <v>0.1</v>
      </c>
      <c r="G106" s="37">
        <v>0.1</v>
      </c>
      <c r="H106" s="37">
        <v>0.1</v>
      </c>
      <c r="I106" s="37">
        <v>0.1</v>
      </c>
      <c r="J106" s="37">
        <v>0.1</v>
      </c>
      <c r="K106" s="37">
        <v>0.1</v>
      </c>
      <c r="L106" s="37">
        <v>0.1</v>
      </c>
      <c r="M106" s="37">
        <v>0.1</v>
      </c>
      <c r="N106" s="37">
        <v>0.1</v>
      </c>
      <c r="O106" s="37">
        <v>0.1</v>
      </c>
      <c r="P106" s="37">
        <v>0.1</v>
      </c>
      <c r="Q106" s="37">
        <v>0.1</v>
      </c>
      <c r="R106" s="37">
        <v>0.1</v>
      </c>
      <c r="S106" s="37">
        <v>0.1</v>
      </c>
      <c r="T106" s="37">
        <v>0.09</v>
      </c>
      <c r="U106" s="37">
        <v>0.09</v>
      </c>
      <c r="V106" s="37">
        <v>0.09</v>
      </c>
      <c r="W106" s="37">
        <v>0.09</v>
      </c>
      <c r="X106" s="37">
        <v>0.09</v>
      </c>
      <c r="Y106" s="37">
        <v>0.09</v>
      </c>
      <c r="Z106" s="37">
        <v>0.09</v>
      </c>
      <c r="AA106" s="37">
        <v>0.08</v>
      </c>
      <c r="AB106" s="37">
        <v>0.08</v>
      </c>
      <c r="AC106" s="37">
        <v>0.08</v>
      </c>
      <c r="AD106" s="37">
        <v>0.08</v>
      </c>
      <c r="AE106" s="37">
        <v>0.08</v>
      </c>
      <c r="AF106" s="37">
        <v>0.08</v>
      </c>
      <c r="AG106" s="37">
        <v>0.08</v>
      </c>
      <c r="AH106" s="37">
        <v>0.08</v>
      </c>
      <c r="AI106" s="37">
        <v>0.08</v>
      </c>
      <c r="AJ106" s="49"/>
      <c r="AK106" s="37"/>
      <c r="AL106" s="37"/>
      <c r="AN106" s="228">
        <f t="shared" si="5"/>
        <v>2.7500000000000013</v>
      </c>
      <c r="AO106" s="7">
        <v>86400</v>
      </c>
      <c r="AP106" s="229">
        <f t="shared" si="6"/>
        <v>237600.00000000012</v>
      </c>
    </row>
    <row r="107" spans="1:42" x14ac:dyDescent="0.25">
      <c r="A107" s="11"/>
      <c r="B107" s="15"/>
      <c r="C107" s="31" t="s">
        <v>75</v>
      </c>
      <c r="D107" s="32"/>
      <c r="F107" s="37">
        <v>2.5000000000000001E-2</v>
      </c>
      <c r="G107" s="37">
        <v>2.5000000000000001E-2</v>
      </c>
      <c r="H107" s="37">
        <v>2.5000000000000001E-2</v>
      </c>
      <c r="I107" s="37">
        <v>2.5000000000000001E-2</v>
      </c>
      <c r="J107" s="37">
        <v>2.5000000000000001E-2</v>
      </c>
      <c r="K107" s="37">
        <v>2.5000000000000001E-2</v>
      </c>
      <c r="L107" s="37">
        <v>2.5000000000000001E-2</v>
      </c>
      <c r="M107" s="37">
        <v>2.5000000000000001E-2</v>
      </c>
      <c r="N107" s="37">
        <v>2.5000000000000001E-2</v>
      </c>
      <c r="O107" s="37">
        <v>2.5000000000000001E-2</v>
      </c>
      <c r="P107" s="37">
        <v>2.5000000000000001E-2</v>
      </c>
      <c r="Q107" s="37">
        <v>2.5000000000000001E-2</v>
      </c>
      <c r="R107" s="37">
        <v>2.5000000000000001E-2</v>
      </c>
      <c r="S107" s="37">
        <v>2.5000000000000001E-2</v>
      </c>
      <c r="T107" s="37">
        <v>0.02</v>
      </c>
      <c r="U107" s="37">
        <v>0.02</v>
      </c>
      <c r="V107" s="37">
        <v>0.02</v>
      </c>
      <c r="W107" s="37">
        <v>0.02</v>
      </c>
      <c r="X107" s="37">
        <v>0.02</v>
      </c>
      <c r="Y107" s="37">
        <v>0.02</v>
      </c>
      <c r="Z107" s="37">
        <v>0.02</v>
      </c>
      <c r="AA107" s="37">
        <v>0.02</v>
      </c>
      <c r="AB107" s="37">
        <v>0.02</v>
      </c>
      <c r="AC107" s="37">
        <v>0.02</v>
      </c>
      <c r="AD107" s="37">
        <v>0.02</v>
      </c>
      <c r="AE107" s="37">
        <v>0.02</v>
      </c>
      <c r="AF107" s="37">
        <v>0.02</v>
      </c>
      <c r="AG107" s="37">
        <v>0.02</v>
      </c>
      <c r="AH107" s="37">
        <v>0.02</v>
      </c>
      <c r="AI107" s="37">
        <v>0.02</v>
      </c>
      <c r="AJ107" s="49"/>
      <c r="AK107" s="37"/>
      <c r="AL107" s="37"/>
      <c r="AN107" s="228">
        <f t="shared" si="5"/>
        <v>0.67000000000000026</v>
      </c>
      <c r="AO107" s="7">
        <v>86400</v>
      </c>
      <c r="AP107" s="229">
        <f t="shared" si="6"/>
        <v>57888.000000000022</v>
      </c>
    </row>
    <row r="108" spans="1:42" x14ac:dyDescent="0.25">
      <c r="A108" s="11"/>
      <c r="B108" s="15"/>
      <c r="C108" s="31" t="s">
        <v>76</v>
      </c>
      <c r="D108" s="32"/>
      <c r="F108" s="37">
        <v>2.5000000000000001E-2</v>
      </c>
      <c r="G108" s="37">
        <v>2.5000000000000001E-2</v>
      </c>
      <c r="H108" s="37">
        <v>2.5000000000000001E-2</v>
      </c>
      <c r="I108" s="37">
        <v>2.5000000000000001E-2</v>
      </c>
      <c r="J108" s="37">
        <v>2.5000000000000001E-2</v>
      </c>
      <c r="K108" s="37">
        <v>2.5000000000000001E-2</v>
      </c>
      <c r="L108" s="37">
        <v>2.5000000000000001E-2</v>
      </c>
      <c r="M108" s="37">
        <v>2.5000000000000001E-2</v>
      </c>
      <c r="N108" s="37">
        <v>2.5000000000000001E-2</v>
      </c>
      <c r="O108" s="37">
        <v>2.5000000000000001E-2</v>
      </c>
      <c r="P108" s="37">
        <v>2.5000000000000001E-2</v>
      </c>
      <c r="Q108" s="37">
        <v>2.5000000000000001E-2</v>
      </c>
      <c r="R108" s="37">
        <v>2.5000000000000001E-2</v>
      </c>
      <c r="S108" s="37">
        <v>2.5000000000000001E-2</v>
      </c>
      <c r="T108" s="37">
        <v>0.02</v>
      </c>
      <c r="U108" s="37">
        <v>0.02</v>
      </c>
      <c r="V108" s="37">
        <v>0.02</v>
      </c>
      <c r="W108" s="37">
        <v>0.02</v>
      </c>
      <c r="X108" s="37">
        <v>0.02</v>
      </c>
      <c r="Y108" s="37">
        <v>0.02</v>
      </c>
      <c r="Z108" s="37">
        <v>0.02</v>
      </c>
      <c r="AA108" s="37">
        <v>0.02</v>
      </c>
      <c r="AB108" s="37">
        <v>0.02</v>
      </c>
      <c r="AC108" s="37">
        <v>0.02</v>
      </c>
      <c r="AD108" s="37">
        <v>0.02</v>
      </c>
      <c r="AE108" s="37">
        <v>0.02</v>
      </c>
      <c r="AF108" s="37">
        <v>0.02</v>
      </c>
      <c r="AG108" s="37">
        <v>0.02</v>
      </c>
      <c r="AH108" s="37">
        <v>0.02</v>
      </c>
      <c r="AI108" s="37">
        <v>0.02</v>
      </c>
      <c r="AJ108" s="49"/>
      <c r="AK108" s="37"/>
      <c r="AL108" s="37"/>
      <c r="AN108" s="228">
        <f t="shared" si="5"/>
        <v>0.67000000000000026</v>
      </c>
      <c r="AO108" s="7">
        <v>86400</v>
      </c>
      <c r="AP108" s="229">
        <f t="shared" si="6"/>
        <v>57888.000000000022</v>
      </c>
    </row>
    <row r="109" spans="1:42" x14ac:dyDescent="0.25">
      <c r="A109" s="11"/>
      <c r="B109" s="15"/>
      <c r="C109" s="31" t="s">
        <v>77</v>
      </c>
      <c r="D109" s="32"/>
      <c r="F109" s="37">
        <v>1.4999999999999999E-2</v>
      </c>
      <c r="G109" s="37">
        <v>1.4999999999999999E-2</v>
      </c>
      <c r="H109" s="37">
        <v>1.4999999999999999E-2</v>
      </c>
      <c r="I109" s="37">
        <v>1.4999999999999999E-2</v>
      </c>
      <c r="J109" s="37">
        <v>1.4999999999999999E-2</v>
      </c>
      <c r="K109" s="37">
        <v>1.4999999999999999E-2</v>
      </c>
      <c r="L109" s="37">
        <v>1.4999999999999999E-2</v>
      </c>
      <c r="M109" s="37">
        <v>1.4999999999999999E-2</v>
      </c>
      <c r="N109" s="37">
        <v>1.4999999999999999E-2</v>
      </c>
      <c r="O109" s="37">
        <v>1.4999999999999999E-2</v>
      </c>
      <c r="P109" s="37">
        <v>1.4999999999999999E-2</v>
      </c>
      <c r="Q109" s="37">
        <v>1.4999999999999999E-2</v>
      </c>
      <c r="R109" s="37">
        <v>1.4999999999999999E-2</v>
      </c>
      <c r="S109" s="37">
        <v>1.4999999999999999E-2</v>
      </c>
      <c r="T109" s="37">
        <v>0.01</v>
      </c>
      <c r="U109" s="37">
        <v>0.01</v>
      </c>
      <c r="V109" s="37">
        <v>0.01</v>
      </c>
      <c r="W109" s="37">
        <v>0.01</v>
      </c>
      <c r="X109" s="37">
        <v>0.01</v>
      </c>
      <c r="Y109" s="37">
        <v>0.01</v>
      </c>
      <c r="Z109" s="37">
        <v>0.01</v>
      </c>
      <c r="AA109" s="37">
        <v>0.01</v>
      </c>
      <c r="AB109" s="37">
        <v>0.01</v>
      </c>
      <c r="AC109" s="37">
        <v>0.01</v>
      </c>
      <c r="AD109" s="37">
        <v>0.01</v>
      </c>
      <c r="AE109" s="37">
        <v>0.01</v>
      </c>
      <c r="AF109" s="37">
        <v>0.01</v>
      </c>
      <c r="AG109" s="37">
        <v>0.01</v>
      </c>
      <c r="AH109" s="37">
        <v>0.01</v>
      </c>
      <c r="AI109" s="37">
        <v>0.01</v>
      </c>
      <c r="AJ109" s="49"/>
      <c r="AK109" s="37"/>
      <c r="AL109" s="37"/>
      <c r="AN109" s="228">
        <f t="shared" si="5"/>
        <v>0.37000000000000022</v>
      </c>
      <c r="AO109" s="7">
        <v>86400</v>
      </c>
      <c r="AP109" s="229">
        <f t="shared" si="6"/>
        <v>31968.000000000018</v>
      </c>
    </row>
    <row r="110" spans="1:42" x14ac:dyDescent="0.25">
      <c r="A110" s="11"/>
      <c r="B110" s="15"/>
      <c r="C110" s="31" t="s">
        <v>78</v>
      </c>
      <c r="D110" s="32"/>
      <c r="F110" s="37">
        <v>0.03</v>
      </c>
      <c r="G110" s="37">
        <v>0.03</v>
      </c>
      <c r="H110" s="37">
        <v>0.03</v>
      </c>
      <c r="I110" s="37">
        <v>0.03</v>
      </c>
      <c r="J110" s="37">
        <v>0.03</v>
      </c>
      <c r="K110" s="37">
        <v>0.03</v>
      </c>
      <c r="L110" s="37">
        <v>0.03</v>
      </c>
      <c r="M110" s="37">
        <v>0.03</v>
      </c>
      <c r="N110" s="37">
        <v>0.03</v>
      </c>
      <c r="O110" s="37">
        <v>0.03</v>
      </c>
      <c r="P110" s="37">
        <v>0.03</v>
      </c>
      <c r="Q110" s="37">
        <v>0.03</v>
      </c>
      <c r="R110" s="37">
        <v>0.03</v>
      </c>
      <c r="S110" s="37">
        <v>0.03</v>
      </c>
      <c r="T110" s="37">
        <v>2.5000000000000001E-2</v>
      </c>
      <c r="U110" s="37">
        <v>2.5000000000000001E-2</v>
      </c>
      <c r="V110" s="37">
        <v>2.5000000000000001E-2</v>
      </c>
      <c r="W110" s="37">
        <v>2.5000000000000001E-2</v>
      </c>
      <c r="X110" s="37">
        <v>2.5000000000000001E-2</v>
      </c>
      <c r="Y110" s="37">
        <v>2.5000000000000001E-2</v>
      </c>
      <c r="Z110" s="37">
        <v>2.5000000000000001E-2</v>
      </c>
      <c r="AA110" s="37">
        <v>2.5000000000000001E-2</v>
      </c>
      <c r="AB110" s="37">
        <v>2.5000000000000001E-2</v>
      </c>
      <c r="AC110" s="37">
        <v>2.5000000000000001E-2</v>
      </c>
      <c r="AD110" s="37">
        <v>2.5000000000000001E-2</v>
      </c>
      <c r="AE110" s="37">
        <v>2.5000000000000001E-2</v>
      </c>
      <c r="AF110" s="37">
        <v>2.5000000000000001E-2</v>
      </c>
      <c r="AG110" s="37">
        <v>2.5000000000000001E-2</v>
      </c>
      <c r="AH110" s="37">
        <v>2.5000000000000001E-2</v>
      </c>
      <c r="AI110" s="37">
        <v>2.5000000000000001E-2</v>
      </c>
      <c r="AJ110" s="49"/>
      <c r="AK110" s="37"/>
      <c r="AL110" s="37"/>
      <c r="AN110" s="228">
        <f t="shared" si="5"/>
        <v>0.82000000000000051</v>
      </c>
      <c r="AO110" s="7">
        <v>86400</v>
      </c>
      <c r="AP110" s="229">
        <f t="shared" si="6"/>
        <v>70848.000000000044</v>
      </c>
    </row>
    <row r="111" spans="1:42" x14ac:dyDescent="0.25">
      <c r="A111" s="11"/>
      <c r="B111" s="15"/>
      <c r="C111" s="31" t="s">
        <v>79</v>
      </c>
      <c r="D111" s="32"/>
      <c r="F111" s="37">
        <v>2.5000000000000001E-2</v>
      </c>
      <c r="G111" s="37">
        <v>2.5000000000000001E-2</v>
      </c>
      <c r="H111" s="37">
        <v>2.5000000000000001E-2</v>
      </c>
      <c r="I111" s="37">
        <v>2.5000000000000001E-2</v>
      </c>
      <c r="J111" s="37">
        <v>2.5000000000000001E-2</v>
      </c>
      <c r="K111" s="37">
        <v>2.5000000000000001E-2</v>
      </c>
      <c r="L111" s="37">
        <v>2.5000000000000001E-2</v>
      </c>
      <c r="M111" s="37">
        <v>2.5000000000000001E-2</v>
      </c>
      <c r="N111" s="37">
        <v>2.5000000000000001E-2</v>
      </c>
      <c r="O111" s="37">
        <v>2.5000000000000001E-2</v>
      </c>
      <c r="P111" s="37">
        <v>2.5000000000000001E-2</v>
      </c>
      <c r="Q111" s="37">
        <v>2.5000000000000001E-2</v>
      </c>
      <c r="R111" s="37">
        <v>2.5000000000000001E-2</v>
      </c>
      <c r="S111" s="37">
        <v>2.5000000000000001E-2</v>
      </c>
      <c r="T111" s="37">
        <v>0.02</v>
      </c>
      <c r="U111" s="37">
        <v>0.02</v>
      </c>
      <c r="V111" s="37">
        <v>0.02</v>
      </c>
      <c r="W111" s="37">
        <v>0.02</v>
      </c>
      <c r="X111" s="37">
        <v>0.02</v>
      </c>
      <c r="Y111" s="37">
        <v>0.02</v>
      </c>
      <c r="Z111" s="37">
        <v>0.02</v>
      </c>
      <c r="AA111" s="37">
        <v>0.02</v>
      </c>
      <c r="AB111" s="37">
        <v>0.02</v>
      </c>
      <c r="AC111" s="37">
        <v>0.02</v>
      </c>
      <c r="AD111" s="37">
        <v>0.02</v>
      </c>
      <c r="AE111" s="37">
        <v>0.02</v>
      </c>
      <c r="AF111" s="37">
        <v>0.02</v>
      </c>
      <c r="AG111" s="37">
        <v>0.02</v>
      </c>
      <c r="AH111" s="37">
        <v>0.02</v>
      </c>
      <c r="AI111" s="37">
        <v>0.02</v>
      </c>
      <c r="AJ111" s="49"/>
      <c r="AK111" s="37"/>
      <c r="AL111" s="37"/>
      <c r="AN111" s="228">
        <f t="shared" si="5"/>
        <v>0.67000000000000026</v>
      </c>
      <c r="AO111" s="7">
        <v>86400</v>
      </c>
      <c r="AP111" s="229">
        <f t="shared" si="6"/>
        <v>57888.000000000022</v>
      </c>
    </row>
    <row r="112" spans="1:42" x14ac:dyDescent="0.25">
      <c r="A112" s="11"/>
      <c r="B112" s="15"/>
      <c r="C112" s="31" t="s">
        <v>80</v>
      </c>
      <c r="D112" s="32"/>
      <c r="F112" s="37">
        <v>0.03</v>
      </c>
      <c r="G112" s="37">
        <v>0.03</v>
      </c>
      <c r="H112" s="37">
        <v>0.03</v>
      </c>
      <c r="I112" s="37">
        <v>0.03</v>
      </c>
      <c r="J112" s="37">
        <v>0.03</v>
      </c>
      <c r="K112" s="37">
        <v>0.03</v>
      </c>
      <c r="L112" s="37">
        <v>0.03</v>
      </c>
      <c r="M112" s="37">
        <v>0.03</v>
      </c>
      <c r="N112" s="37">
        <v>0.03</v>
      </c>
      <c r="O112" s="37">
        <v>0.03</v>
      </c>
      <c r="P112" s="37">
        <v>0.03</v>
      </c>
      <c r="Q112" s="37">
        <v>0.03</v>
      </c>
      <c r="R112" s="37">
        <v>0.03</v>
      </c>
      <c r="S112" s="37">
        <v>0.03</v>
      </c>
      <c r="T112" s="37">
        <v>2.5000000000000001E-2</v>
      </c>
      <c r="U112" s="37">
        <v>2.5000000000000001E-2</v>
      </c>
      <c r="V112" s="37">
        <v>2.5000000000000001E-2</v>
      </c>
      <c r="W112" s="37">
        <v>2.5000000000000001E-2</v>
      </c>
      <c r="X112" s="37">
        <v>2.5000000000000001E-2</v>
      </c>
      <c r="Y112" s="37">
        <v>2.5000000000000001E-2</v>
      </c>
      <c r="Z112" s="37">
        <v>2.5000000000000001E-2</v>
      </c>
      <c r="AA112" s="37">
        <v>2.5000000000000001E-2</v>
      </c>
      <c r="AB112" s="37">
        <v>2.5000000000000001E-2</v>
      </c>
      <c r="AC112" s="37">
        <v>2.5000000000000001E-2</v>
      </c>
      <c r="AD112" s="37">
        <v>2.5000000000000001E-2</v>
      </c>
      <c r="AE112" s="37">
        <v>2.5000000000000001E-2</v>
      </c>
      <c r="AF112" s="37">
        <v>2.5000000000000001E-2</v>
      </c>
      <c r="AG112" s="37">
        <v>2.5000000000000001E-2</v>
      </c>
      <c r="AH112" s="37">
        <v>2.5000000000000001E-2</v>
      </c>
      <c r="AI112" s="37">
        <v>2.5000000000000001E-2</v>
      </c>
      <c r="AJ112" s="49"/>
      <c r="AK112" s="37"/>
      <c r="AL112" s="37"/>
      <c r="AN112" s="228">
        <f t="shared" si="5"/>
        <v>0.82000000000000051</v>
      </c>
      <c r="AO112" s="7">
        <v>86400</v>
      </c>
      <c r="AP112" s="229">
        <f t="shared" si="6"/>
        <v>70848.000000000044</v>
      </c>
    </row>
    <row r="113" spans="1:42" x14ac:dyDescent="0.25">
      <c r="A113" s="11"/>
      <c r="B113" s="15"/>
      <c r="C113" s="31" t="s">
        <v>81</v>
      </c>
      <c r="D113" s="32"/>
      <c r="F113" s="37">
        <v>1.4999999999999999E-2</v>
      </c>
      <c r="G113" s="37">
        <v>1.4999999999999999E-2</v>
      </c>
      <c r="H113" s="37">
        <v>1.4999999999999999E-2</v>
      </c>
      <c r="I113" s="37">
        <v>1.4999999999999999E-2</v>
      </c>
      <c r="J113" s="37">
        <v>1.4999999999999999E-2</v>
      </c>
      <c r="K113" s="37">
        <v>1.4999999999999999E-2</v>
      </c>
      <c r="L113" s="37">
        <v>1.4999999999999999E-2</v>
      </c>
      <c r="M113" s="37">
        <v>1.4999999999999999E-2</v>
      </c>
      <c r="N113" s="37">
        <v>1.4999999999999999E-2</v>
      </c>
      <c r="O113" s="37">
        <v>1.4999999999999999E-2</v>
      </c>
      <c r="P113" s="37">
        <v>1.4999999999999999E-2</v>
      </c>
      <c r="Q113" s="37">
        <v>1.4999999999999999E-2</v>
      </c>
      <c r="R113" s="37">
        <v>1.4999999999999999E-2</v>
      </c>
      <c r="S113" s="37">
        <v>1.4999999999999999E-2</v>
      </c>
      <c r="T113" s="37">
        <v>0.01</v>
      </c>
      <c r="U113" s="37">
        <v>0.01</v>
      </c>
      <c r="V113" s="37">
        <v>0.01</v>
      </c>
      <c r="W113" s="37">
        <v>0.01</v>
      </c>
      <c r="X113" s="37">
        <v>0.01</v>
      </c>
      <c r="Y113" s="37">
        <v>0.01</v>
      </c>
      <c r="Z113" s="37">
        <v>0.01</v>
      </c>
      <c r="AA113" s="37">
        <v>0.01</v>
      </c>
      <c r="AB113" s="37">
        <v>0.01</v>
      </c>
      <c r="AC113" s="37">
        <v>0.01</v>
      </c>
      <c r="AD113" s="37">
        <v>0.01</v>
      </c>
      <c r="AE113" s="37">
        <v>0.01</v>
      </c>
      <c r="AF113" s="37">
        <v>0.01</v>
      </c>
      <c r="AG113" s="37">
        <v>0.01</v>
      </c>
      <c r="AH113" s="37">
        <v>0.01</v>
      </c>
      <c r="AI113" s="37">
        <v>0.01</v>
      </c>
      <c r="AJ113" s="49"/>
      <c r="AK113" s="37"/>
      <c r="AL113" s="37"/>
      <c r="AN113" s="228">
        <f t="shared" si="5"/>
        <v>0.37000000000000022</v>
      </c>
      <c r="AO113" s="7">
        <v>86400</v>
      </c>
      <c r="AP113" s="229">
        <f t="shared" si="6"/>
        <v>31968.000000000018</v>
      </c>
    </row>
    <row r="114" spans="1:42" x14ac:dyDescent="0.25">
      <c r="A114" s="11"/>
      <c r="B114" s="15"/>
      <c r="C114" s="31" t="s">
        <v>82</v>
      </c>
      <c r="D114" s="32"/>
      <c r="F114" s="37">
        <v>0.1</v>
      </c>
      <c r="G114" s="37">
        <v>0.1</v>
      </c>
      <c r="H114" s="37">
        <v>0.1</v>
      </c>
      <c r="I114" s="37">
        <v>0.1</v>
      </c>
      <c r="J114" s="37">
        <v>0.1</v>
      </c>
      <c r="K114" s="37">
        <v>0.1</v>
      </c>
      <c r="L114" s="37">
        <v>0.1</v>
      </c>
      <c r="M114" s="37">
        <v>0.1</v>
      </c>
      <c r="N114" s="37">
        <v>0.1</v>
      </c>
      <c r="O114" s="37">
        <v>0.1</v>
      </c>
      <c r="P114" s="37">
        <v>0.1</v>
      </c>
      <c r="Q114" s="37">
        <v>0.1</v>
      </c>
      <c r="R114" s="37">
        <v>0.1</v>
      </c>
      <c r="S114" s="37">
        <v>0.1</v>
      </c>
      <c r="T114" s="37">
        <v>0.09</v>
      </c>
      <c r="U114" s="37">
        <v>0.09</v>
      </c>
      <c r="V114" s="37">
        <v>0.09</v>
      </c>
      <c r="W114" s="37">
        <v>0.09</v>
      </c>
      <c r="X114" s="37">
        <v>0.09</v>
      </c>
      <c r="Y114" s="37">
        <v>0.09</v>
      </c>
      <c r="Z114" s="37">
        <v>0.09</v>
      </c>
      <c r="AA114" s="37">
        <v>0.08</v>
      </c>
      <c r="AB114" s="37">
        <v>0.08</v>
      </c>
      <c r="AC114" s="37">
        <v>0.08</v>
      </c>
      <c r="AD114" s="37">
        <v>0.08</v>
      </c>
      <c r="AE114" s="37">
        <v>0.08</v>
      </c>
      <c r="AF114" s="37">
        <v>0.08</v>
      </c>
      <c r="AG114" s="37">
        <v>0.08</v>
      </c>
      <c r="AH114" s="37">
        <v>0.08</v>
      </c>
      <c r="AI114" s="37">
        <v>0.08</v>
      </c>
      <c r="AJ114" s="49"/>
      <c r="AK114" s="37"/>
      <c r="AL114" s="37"/>
      <c r="AN114" s="228">
        <f t="shared" si="5"/>
        <v>2.7500000000000013</v>
      </c>
      <c r="AO114" s="7">
        <v>86400</v>
      </c>
      <c r="AP114" s="229">
        <f t="shared" si="6"/>
        <v>237600.00000000012</v>
      </c>
    </row>
    <row r="115" spans="1:42" x14ac:dyDescent="0.25">
      <c r="A115" s="11"/>
      <c r="B115" s="15"/>
      <c r="C115" s="31" t="s">
        <v>83</v>
      </c>
      <c r="D115" s="32"/>
      <c r="F115" s="37">
        <v>0.01</v>
      </c>
      <c r="G115" s="37">
        <v>0.01</v>
      </c>
      <c r="H115" s="37">
        <v>0.01</v>
      </c>
      <c r="I115" s="37">
        <v>0.01</v>
      </c>
      <c r="J115" s="37">
        <v>0.01</v>
      </c>
      <c r="K115" s="37">
        <v>0.01</v>
      </c>
      <c r="L115" s="37">
        <v>0.01</v>
      </c>
      <c r="M115" s="37">
        <v>0.01</v>
      </c>
      <c r="N115" s="37">
        <v>0.01</v>
      </c>
      <c r="O115" s="37">
        <v>0.01</v>
      </c>
      <c r="P115" s="37">
        <v>0.01</v>
      </c>
      <c r="Q115" s="37">
        <v>0.01</v>
      </c>
      <c r="R115" s="37">
        <v>0.01</v>
      </c>
      <c r="S115" s="37">
        <v>0.01</v>
      </c>
      <c r="T115" s="37">
        <v>0.01</v>
      </c>
      <c r="U115" s="37">
        <v>0.01</v>
      </c>
      <c r="V115" s="37">
        <v>0.01</v>
      </c>
      <c r="W115" s="37">
        <v>0.01</v>
      </c>
      <c r="X115" s="37">
        <v>0.01</v>
      </c>
      <c r="Y115" s="37">
        <v>0.01</v>
      </c>
      <c r="Z115" s="37">
        <v>0.01</v>
      </c>
      <c r="AA115" s="37">
        <v>0.05</v>
      </c>
      <c r="AB115" s="37">
        <v>0.05</v>
      </c>
      <c r="AC115" s="37">
        <v>0.05</v>
      </c>
      <c r="AD115" s="37">
        <v>0.05</v>
      </c>
      <c r="AE115" s="37">
        <v>0.05</v>
      </c>
      <c r="AF115" s="37">
        <v>0.05</v>
      </c>
      <c r="AG115" s="37">
        <v>0.05</v>
      </c>
      <c r="AH115" s="37">
        <v>0.05</v>
      </c>
      <c r="AI115" s="37">
        <v>0.05</v>
      </c>
      <c r="AJ115" s="49"/>
      <c r="AK115" s="37"/>
      <c r="AL115" s="37"/>
      <c r="AN115" s="228">
        <f t="shared" si="5"/>
        <v>0.66000000000000014</v>
      </c>
      <c r="AO115" s="7">
        <v>86400</v>
      </c>
      <c r="AP115" s="229">
        <f t="shared" si="6"/>
        <v>57024.000000000015</v>
      </c>
    </row>
    <row r="116" spans="1:42" x14ac:dyDescent="0.25">
      <c r="A116" s="11"/>
      <c r="B116" s="15"/>
      <c r="C116" s="31" t="s">
        <v>84</v>
      </c>
      <c r="D116" s="32"/>
      <c r="F116" s="37">
        <v>0.01</v>
      </c>
      <c r="G116" s="37">
        <v>0.01</v>
      </c>
      <c r="H116" s="37">
        <v>0.01</v>
      </c>
      <c r="I116" s="37">
        <v>0.01</v>
      </c>
      <c r="J116" s="37">
        <v>0.01</v>
      </c>
      <c r="K116" s="37">
        <v>0.01</v>
      </c>
      <c r="L116" s="37">
        <v>0.01</v>
      </c>
      <c r="M116" s="37">
        <v>0.01</v>
      </c>
      <c r="N116" s="37">
        <v>0.01</v>
      </c>
      <c r="O116" s="37">
        <v>0.01</v>
      </c>
      <c r="P116" s="37">
        <v>0.01</v>
      </c>
      <c r="Q116" s="37">
        <v>0.01</v>
      </c>
      <c r="R116" s="37">
        <v>0.01</v>
      </c>
      <c r="S116" s="37">
        <v>0.01</v>
      </c>
      <c r="T116" s="37">
        <v>0.01</v>
      </c>
      <c r="U116" s="37">
        <v>0.01</v>
      </c>
      <c r="V116" s="37">
        <v>0.01</v>
      </c>
      <c r="W116" s="37">
        <v>0.01</v>
      </c>
      <c r="X116" s="37">
        <v>0.01</v>
      </c>
      <c r="Y116" s="37">
        <v>0.01</v>
      </c>
      <c r="Z116" s="37">
        <v>0.01</v>
      </c>
      <c r="AA116" s="37">
        <v>0.01</v>
      </c>
      <c r="AB116" s="37">
        <v>0.01</v>
      </c>
      <c r="AC116" s="37">
        <v>0.01</v>
      </c>
      <c r="AD116" s="37">
        <v>0.01</v>
      </c>
      <c r="AE116" s="37">
        <v>0.01</v>
      </c>
      <c r="AF116" s="37">
        <v>0.01</v>
      </c>
      <c r="AG116" s="37">
        <v>0.01</v>
      </c>
      <c r="AH116" s="37">
        <v>0.01</v>
      </c>
      <c r="AI116" s="37">
        <v>0.01</v>
      </c>
      <c r="AJ116" s="49"/>
      <c r="AK116" s="37"/>
      <c r="AL116" s="37"/>
      <c r="AN116" s="228">
        <f t="shared" si="5"/>
        <v>0.3000000000000001</v>
      </c>
      <c r="AO116" s="7">
        <v>86400</v>
      </c>
      <c r="AP116" s="229">
        <f t="shared" si="6"/>
        <v>25920.000000000007</v>
      </c>
    </row>
    <row r="117" spans="1:42" x14ac:dyDescent="0.25">
      <c r="A117" s="11"/>
      <c r="B117" s="15"/>
      <c r="C117" s="31" t="s">
        <v>85</v>
      </c>
      <c r="D117" s="32"/>
      <c r="F117" s="37">
        <v>1.4999999999999999E-2</v>
      </c>
      <c r="G117" s="37">
        <v>1.4999999999999999E-2</v>
      </c>
      <c r="H117" s="37">
        <v>1.4999999999999999E-2</v>
      </c>
      <c r="I117" s="37">
        <v>1.4999999999999999E-2</v>
      </c>
      <c r="J117" s="37">
        <v>1.4999999999999999E-2</v>
      </c>
      <c r="K117" s="37">
        <v>1.4999999999999999E-2</v>
      </c>
      <c r="L117" s="37">
        <v>1.4999999999999999E-2</v>
      </c>
      <c r="M117" s="37">
        <v>1.4999999999999999E-2</v>
      </c>
      <c r="N117" s="37">
        <v>1.4999999999999999E-2</v>
      </c>
      <c r="O117" s="37">
        <v>1.4999999999999999E-2</v>
      </c>
      <c r="P117" s="37">
        <v>1.4999999999999999E-2</v>
      </c>
      <c r="Q117" s="37">
        <v>1.4999999999999999E-2</v>
      </c>
      <c r="R117" s="37">
        <v>1.4999999999999999E-2</v>
      </c>
      <c r="S117" s="37">
        <v>1.4999999999999999E-2</v>
      </c>
      <c r="T117" s="37">
        <v>0.01</v>
      </c>
      <c r="U117" s="37">
        <v>0.01</v>
      </c>
      <c r="V117" s="37">
        <v>0.01</v>
      </c>
      <c r="W117" s="37">
        <v>0.01</v>
      </c>
      <c r="X117" s="37">
        <v>0.01</v>
      </c>
      <c r="Y117" s="37">
        <v>0.01</v>
      </c>
      <c r="Z117" s="37">
        <v>0.01</v>
      </c>
      <c r="AA117" s="37">
        <v>0.01</v>
      </c>
      <c r="AB117" s="37">
        <v>0.01</v>
      </c>
      <c r="AC117" s="37">
        <v>0.01</v>
      </c>
      <c r="AD117" s="37">
        <v>0.01</v>
      </c>
      <c r="AE117" s="37">
        <v>0.01</v>
      </c>
      <c r="AF117" s="37">
        <v>0.01</v>
      </c>
      <c r="AG117" s="37">
        <v>0.01</v>
      </c>
      <c r="AH117" s="37">
        <v>0.01</v>
      </c>
      <c r="AI117" s="37">
        <v>0.01</v>
      </c>
      <c r="AJ117" s="49"/>
      <c r="AK117" s="37"/>
      <c r="AL117" s="37"/>
      <c r="AN117" s="228">
        <f t="shared" si="5"/>
        <v>0.37000000000000022</v>
      </c>
      <c r="AO117" s="7">
        <v>86400</v>
      </c>
      <c r="AP117" s="229">
        <f t="shared" si="6"/>
        <v>31968.000000000018</v>
      </c>
    </row>
    <row r="118" spans="1:42" x14ac:dyDescent="0.25">
      <c r="A118" s="11"/>
      <c r="B118" s="15"/>
      <c r="C118" s="31" t="s">
        <v>86</v>
      </c>
      <c r="D118" s="32"/>
      <c r="F118" s="37">
        <v>1.4999999999999999E-2</v>
      </c>
      <c r="G118" s="37">
        <v>1.4999999999999999E-2</v>
      </c>
      <c r="H118" s="37">
        <v>1.4999999999999999E-2</v>
      </c>
      <c r="I118" s="37">
        <v>1.4999999999999999E-2</v>
      </c>
      <c r="J118" s="37">
        <v>1.4999999999999999E-2</v>
      </c>
      <c r="K118" s="37">
        <v>1.4999999999999999E-2</v>
      </c>
      <c r="L118" s="37">
        <v>1.4999999999999999E-2</v>
      </c>
      <c r="M118" s="37">
        <v>1.4999999999999999E-2</v>
      </c>
      <c r="N118" s="37">
        <v>1.4999999999999999E-2</v>
      </c>
      <c r="O118" s="37">
        <v>1.4999999999999999E-2</v>
      </c>
      <c r="P118" s="37">
        <v>1.4999999999999999E-2</v>
      </c>
      <c r="Q118" s="37">
        <v>1.4999999999999999E-2</v>
      </c>
      <c r="R118" s="37">
        <v>1.4999999999999999E-2</v>
      </c>
      <c r="S118" s="37">
        <v>1.4999999999999999E-2</v>
      </c>
      <c r="T118" s="37">
        <v>0.01</v>
      </c>
      <c r="U118" s="37">
        <v>0.01</v>
      </c>
      <c r="V118" s="37">
        <v>0.01</v>
      </c>
      <c r="W118" s="37">
        <v>0.01</v>
      </c>
      <c r="X118" s="37">
        <v>0.01</v>
      </c>
      <c r="Y118" s="37">
        <v>0.01</v>
      </c>
      <c r="Z118" s="37">
        <v>0.01</v>
      </c>
      <c r="AA118" s="37">
        <v>0.01</v>
      </c>
      <c r="AB118" s="37">
        <v>0.01</v>
      </c>
      <c r="AC118" s="37">
        <v>0.01</v>
      </c>
      <c r="AD118" s="37">
        <v>0.01</v>
      </c>
      <c r="AE118" s="37">
        <v>0.01</v>
      </c>
      <c r="AF118" s="37">
        <v>0.01</v>
      </c>
      <c r="AG118" s="37">
        <v>0.01</v>
      </c>
      <c r="AH118" s="37">
        <v>0.01</v>
      </c>
      <c r="AI118" s="37">
        <v>0.01</v>
      </c>
      <c r="AJ118" s="49"/>
      <c r="AK118" s="37"/>
      <c r="AL118" s="37"/>
      <c r="AN118" s="228">
        <f t="shared" si="5"/>
        <v>0.37000000000000022</v>
      </c>
      <c r="AO118" s="7">
        <v>86400</v>
      </c>
      <c r="AP118" s="229">
        <f t="shared" si="6"/>
        <v>31968.000000000018</v>
      </c>
    </row>
    <row r="119" spans="1:42" x14ac:dyDescent="0.25">
      <c r="A119" s="11"/>
      <c r="B119" s="15"/>
      <c r="C119" s="31" t="s">
        <v>87</v>
      </c>
      <c r="D119" s="32"/>
      <c r="F119" s="37">
        <v>0.12</v>
      </c>
      <c r="G119" s="37">
        <v>0.12</v>
      </c>
      <c r="H119" s="37">
        <v>0.12</v>
      </c>
      <c r="I119" s="37">
        <v>0.12</v>
      </c>
      <c r="J119" s="37">
        <v>0.12</v>
      </c>
      <c r="K119" s="37">
        <v>0.12</v>
      </c>
      <c r="L119" s="37">
        <v>0.12</v>
      </c>
      <c r="M119" s="37">
        <v>0.12</v>
      </c>
      <c r="N119" s="37">
        <v>0.12</v>
      </c>
      <c r="O119" s="37">
        <v>0.12</v>
      </c>
      <c r="P119" s="37">
        <v>0.12</v>
      </c>
      <c r="Q119" s="37">
        <v>0.12</v>
      </c>
      <c r="R119" s="37">
        <v>0.12</v>
      </c>
      <c r="S119" s="37">
        <v>0.12</v>
      </c>
      <c r="T119" s="37">
        <v>0.1</v>
      </c>
      <c r="U119" s="37">
        <v>0.1</v>
      </c>
      <c r="V119" s="37">
        <v>0.1</v>
      </c>
      <c r="W119" s="37">
        <v>0.1</v>
      </c>
      <c r="X119" s="37">
        <v>0.1</v>
      </c>
      <c r="Y119" s="37">
        <v>0.1</v>
      </c>
      <c r="Z119" s="37">
        <v>0.1</v>
      </c>
      <c r="AA119" s="37">
        <v>0.1</v>
      </c>
      <c r="AB119" s="37">
        <v>0.1</v>
      </c>
      <c r="AC119" s="37">
        <v>0.1</v>
      </c>
      <c r="AD119" s="37">
        <v>0.1</v>
      </c>
      <c r="AE119" s="37">
        <v>0.1</v>
      </c>
      <c r="AF119" s="37">
        <v>0.1</v>
      </c>
      <c r="AG119" s="37">
        <v>0.1</v>
      </c>
      <c r="AH119" s="37">
        <v>0.1</v>
      </c>
      <c r="AI119" s="37">
        <v>0.1</v>
      </c>
      <c r="AJ119" s="49"/>
      <c r="AK119" s="37"/>
      <c r="AL119" s="37"/>
      <c r="AN119" s="228">
        <f t="shared" si="5"/>
        <v>3.280000000000002</v>
      </c>
      <c r="AO119" s="7">
        <v>86400</v>
      </c>
      <c r="AP119" s="229">
        <f t="shared" si="6"/>
        <v>283392.00000000017</v>
      </c>
    </row>
    <row r="120" spans="1:42" x14ac:dyDescent="0.25">
      <c r="A120" s="11"/>
      <c r="B120" s="15"/>
      <c r="C120" s="31" t="s">
        <v>88</v>
      </c>
      <c r="D120" s="32"/>
      <c r="F120" s="37">
        <v>0.01</v>
      </c>
      <c r="G120" s="37">
        <v>0.01</v>
      </c>
      <c r="H120" s="37">
        <v>0.01</v>
      </c>
      <c r="I120" s="37">
        <v>0.01</v>
      </c>
      <c r="J120" s="37">
        <v>0.01</v>
      </c>
      <c r="K120" s="37">
        <v>0.01</v>
      </c>
      <c r="L120" s="37">
        <v>0.01</v>
      </c>
      <c r="M120" s="37">
        <v>0.01</v>
      </c>
      <c r="N120" s="37">
        <v>0.01</v>
      </c>
      <c r="O120" s="37">
        <v>0.01</v>
      </c>
      <c r="P120" s="37">
        <v>0.01</v>
      </c>
      <c r="Q120" s="37">
        <v>0.01</v>
      </c>
      <c r="R120" s="37">
        <v>0.01</v>
      </c>
      <c r="S120" s="37">
        <v>0.01</v>
      </c>
      <c r="T120" s="37">
        <v>0.01</v>
      </c>
      <c r="U120" s="37">
        <v>0.01</v>
      </c>
      <c r="V120" s="37">
        <v>0.01</v>
      </c>
      <c r="W120" s="37">
        <v>0.01</v>
      </c>
      <c r="X120" s="37">
        <v>0.01</v>
      </c>
      <c r="Y120" s="37">
        <v>0.01</v>
      </c>
      <c r="Z120" s="37">
        <v>0.01</v>
      </c>
      <c r="AA120" s="37">
        <v>5.0000000000000001E-3</v>
      </c>
      <c r="AB120" s="37">
        <v>5.0000000000000001E-3</v>
      </c>
      <c r="AC120" s="37">
        <v>5.0000000000000001E-3</v>
      </c>
      <c r="AD120" s="37">
        <v>5.0000000000000001E-3</v>
      </c>
      <c r="AE120" s="37">
        <v>5.0000000000000001E-3</v>
      </c>
      <c r="AF120" s="37">
        <v>5.0000000000000001E-3</v>
      </c>
      <c r="AG120" s="37">
        <v>5.0000000000000001E-3</v>
      </c>
      <c r="AH120" s="37">
        <v>5.0000000000000001E-3</v>
      </c>
      <c r="AI120" s="37">
        <v>5.0000000000000001E-3</v>
      </c>
      <c r="AJ120" s="49"/>
      <c r="AK120" s="37"/>
      <c r="AL120" s="37"/>
      <c r="AN120" s="228">
        <f t="shared" si="5"/>
        <v>0.25500000000000006</v>
      </c>
      <c r="AO120" s="7">
        <v>86400</v>
      </c>
      <c r="AP120" s="229">
        <f t="shared" si="6"/>
        <v>22032.000000000004</v>
      </c>
    </row>
    <row r="121" spans="1:42" x14ac:dyDescent="0.25">
      <c r="A121" s="11"/>
      <c r="B121" s="15"/>
      <c r="C121" s="31" t="s">
        <v>89</v>
      </c>
      <c r="D121" s="32"/>
      <c r="F121" s="37">
        <v>0.25</v>
      </c>
      <c r="G121" s="37">
        <v>0.25</v>
      </c>
      <c r="H121" s="37">
        <v>0.25</v>
      </c>
      <c r="I121" s="37">
        <v>0.25</v>
      </c>
      <c r="J121" s="37">
        <v>0.25</v>
      </c>
      <c r="K121" s="37">
        <v>0.25</v>
      </c>
      <c r="L121" s="37">
        <v>0.25</v>
      </c>
      <c r="M121" s="37">
        <v>0.25</v>
      </c>
      <c r="N121" s="37">
        <v>0.25</v>
      </c>
      <c r="O121" s="37">
        <v>0.25</v>
      </c>
      <c r="P121" s="37">
        <v>0.25</v>
      </c>
      <c r="Q121" s="37">
        <v>0.25</v>
      </c>
      <c r="R121" s="37">
        <v>0.25</v>
      </c>
      <c r="S121" s="37">
        <v>0.25</v>
      </c>
      <c r="T121" s="37">
        <v>0.2</v>
      </c>
      <c r="U121" s="37">
        <v>0.2</v>
      </c>
      <c r="V121" s="37">
        <v>0.2</v>
      </c>
      <c r="W121" s="37">
        <v>0.2</v>
      </c>
      <c r="X121" s="37">
        <v>0.2</v>
      </c>
      <c r="Y121" s="37">
        <v>0.2</v>
      </c>
      <c r="Z121" s="37">
        <v>0.2</v>
      </c>
      <c r="AA121" s="37">
        <v>0.18</v>
      </c>
      <c r="AB121" s="37">
        <v>0.18</v>
      </c>
      <c r="AC121" s="37">
        <v>0.18</v>
      </c>
      <c r="AD121" s="37">
        <v>0.18</v>
      </c>
      <c r="AE121" s="37">
        <v>0.18</v>
      </c>
      <c r="AF121" s="37">
        <v>0.18</v>
      </c>
      <c r="AG121" s="37">
        <v>0.18</v>
      </c>
      <c r="AH121" s="37">
        <v>0.18</v>
      </c>
      <c r="AI121" s="37">
        <v>0.18</v>
      </c>
      <c r="AJ121" s="49"/>
      <c r="AK121" s="37"/>
      <c r="AL121" s="37"/>
      <c r="AN121" s="228">
        <f t="shared" si="5"/>
        <v>6.5199999999999987</v>
      </c>
      <c r="AO121" s="7">
        <v>86400</v>
      </c>
      <c r="AP121" s="229">
        <f t="shared" si="6"/>
        <v>563327.99999999988</v>
      </c>
    </row>
    <row r="122" spans="1:42" x14ac:dyDescent="0.25">
      <c r="A122" s="11"/>
      <c r="B122" s="15"/>
      <c r="C122" s="31" t="s">
        <v>90</v>
      </c>
      <c r="D122" s="32"/>
      <c r="F122" s="37">
        <v>1.4999999999999999E-2</v>
      </c>
      <c r="G122" s="37">
        <v>1.4999999999999999E-2</v>
      </c>
      <c r="H122" s="37">
        <v>1.4999999999999999E-2</v>
      </c>
      <c r="I122" s="37">
        <v>1.4999999999999999E-2</v>
      </c>
      <c r="J122" s="37">
        <v>1.4999999999999999E-2</v>
      </c>
      <c r="K122" s="37">
        <v>1.4999999999999999E-2</v>
      </c>
      <c r="L122" s="37">
        <v>1.4999999999999999E-2</v>
      </c>
      <c r="M122" s="37">
        <v>1.4999999999999999E-2</v>
      </c>
      <c r="N122" s="37">
        <v>1.4999999999999999E-2</v>
      </c>
      <c r="O122" s="37">
        <v>1.4999999999999999E-2</v>
      </c>
      <c r="P122" s="37">
        <v>1.4999999999999999E-2</v>
      </c>
      <c r="Q122" s="37">
        <v>1.4999999999999999E-2</v>
      </c>
      <c r="R122" s="37">
        <v>1.4999999999999999E-2</v>
      </c>
      <c r="S122" s="37">
        <v>1.4999999999999999E-2</v>
      </c>
      <c r="T122" s="37">
        <v>0.01</v>
      </c>
      <c r="U122" s="37">
        <v>0.01</v>
      </c>
      <c r="V122" s="37">
        <v>0.01</v>
      </c>
      <c r="W122" s="37">
        <v>0.01</v>
      </c>
      <c r="X122" s="37">
        <v>0.01</v>
      </c>
      <c r="Y122" s="37">
        <v>0.01</v>
      </c>
      <c r="Z122" s="37">
        <v>0.01</v>
      </c>
      <c r="AA122" s="37">
        <v>0.01</v>
      </c>
      <c r="AB122" s="37">
        <v>0.01</v>
      </c>
      <c r="AC122" s="37">
        <v>0.01</v>
      </c>
      <c r="AD122" s="37">
        <v>0.01</v>
      </c>
      <c r="AE122" s="37">
        <v>0.01</v>
      </c>
      <c r="AF122" s="37">
        <v>0.01</v>
      </c>
      <c r="AG122" s="37">
        <v>0.01</v>
      </c>
      <c r="AH122" s="37">
        <v>0.01</v>
      </c>
      <c r="AI122" s="37">
        <v>0.01</v>
      </c>
      <c r="AJ122" s="49"/>
      <c r="AK122" s="37"/>
      <c r="AL122" s="37"/>
      <c r="AN122" s="228">
        <f t="shared" si="5"/>
        <v>0.37000000000000022</v>
      </c>
      <c r="AO122" s="7">
        <v>86400</v>
      </c>
      <c r="AP122" s="229">
        <f t="shared" si="6"/>
        <v>31968.000000000018</v>
      </c>
    </row>
    <row r="123" spans="1:42" x14ac:dyDescent="0.25">
      <c r="A123" s="11"/>
      <c r="B123" s="15"/>
      <c r="C123" s="31" t="s">
        <v>91</v>
      </c>
      <c r="D123" s="32"/>
      <c r="F123" s="37">
        <v>0.08</v>
      </c>
      <c r="G123" s="37">
        <v>0.08</v>
      </c>
      <c r="H123" s="37">
        <v>0.08</v>
      </c>
      <c r="I123" s="37">
        <v>0.08</v>
      </c>
      <c r="J123" s="37">
        <v>0.08</v>
      </c>
      <c r="K123" s="37">
        <v>0.08</v>
      </c>
      <c r="L123" s="37">
        <v>0.08</v>
      </c>
      <c r="M123" s="37">
        <v>0.08</v>
      </c>
      <c r="N123" s="37">
        <v>0.08</v>
      </c>
      <c r="O123" s="37">
        <v>0.08</v>
      </c>
      <c r="P123" s="37">
        <v>0.08</v>
      </c>
      <c r="Q123" s="37">
        <v>0.08</v>
      </c>
      <c r="R123" s="37">
        <v>0.08</v>
      </c>
      <c r="S123" s="37">
        <v>0.08</v>
      </c>
      <c r="T123" s="37">
        <v>0.12</v>
      </c>
      <c r="U123" s="37">
        <v>0.12</v>
      </c>
      <c r="V123" s="37">
        <v>0.12</v>
      </c>
      <c r="W123" s="37">
        <v>0.12</v>
      </c>
      <c r="X123" s="37">
        <v>0.12</v>
      </c>
      <c r="Y123" s="37">
        <v>0.12</v>
      </c>
      <c r="Z123" s="37">
        <v>0.12</v>
      </c>
      <c r="AA123" s="37">
        <v>0.12</v>
      </c>
      <c r="AB123" s="37">
        <v>0.12</v>
      </c>
      <c r="AC123" s="37">
        <v>0.12</v>
      </c>
      <c r="AD123" s="37">
        <v>0.12</v>
      </c>
      <c r="AE123" s="37">
        <v>0.12</v>
      </c>
      <c r="AF123" s="37">
        <v>0.12</v>
      </c>
      <c r="AG123" s="37">
        <v>0.12</v>
      </c>
      <c r="AH123" s="37">
        <v>0.12</v>
      </c>
      <c r="AI123" s="37">
        <v>0.12</v>
      </c>
      <c r="AJ123" s="49"/>
      <c r="AK123" s="37"/>
      <c r="AL123" s="37"/>
      <c r="AN123" s="228">
        <f t="shared" si="5"/>
        <v>3.0400000000000014</v>
      </c>
      <c r="AO123" s="7">
        <v>86400</v>
      </c>
      <c r="AP123" s="229">
        <f t="shared" si="6"/>
        <v>262656.00000000012</v>
      </c>
    </row>
    <row r="124" spans="1:42" x14ac:dyDescent="0.25">
      <c r="A124" s="11"/>
      <c r="B124" s="15"/>
      <c r="C124" s="31" t="s">
        <v>92</v>
      </c>
      <c r="D124" s="32"/>
      <c r="F124" s="37">
        <v>0.1</v>
      </c>
      <c r="G124" s="37">
        <v>0.1</v>
      </c>
      <c r="H124" s="37">
        <v>0.1</v>
      </c>
      <c r="I124" s="37">
        <v>0.1</v>
      </c>
      <c r="J124" s="37">
        <v>0.1</v>
      </c>
      <c r="K124" s="37">
        <v>0.1</v>
      </c>
      <c r="L124" s="37">
        <v>0.1</v>
      </c>
      <c r="M124" s="37">
        <v>0.1</v>
      </c>
      <c r="N124" s="37">
        <v>0.1</v>
      </c>
      <c r="O124" s="37">
        <v>0.1</v>
      </c>
      <c r="P124" s="37">
        <v>0.1</v>
      </c>
      <c r="Q124" s="37">
        <v>0.1</v>
      </c>
      <c r="R124" s="37">
        <v>0.1</v>
      </c>
      <c r="S124" s="37">
        <v>0.1</v>
      </c>
      <c r="T124" s="37">
        <v>0.35</v>
      </c>
      <c r="U124" s="37">
        <v>0.35</v>
      </c>
      <c r="V124" s="37">
        <v>0.35</v>
      </c>
      <c r="W124" s="37">
        <v>0.35</v>
      </c>
      <c r="X124" s="37">
        <v>0.35</v>
      </c>
      <c r="Y124" s="37">
        <v>0.35</v>
      </c>
      <c r="Z124" s="37">
        <v>0.35</v>
      </c>
      <c r="AA124" s="37">
        <v>0.35</v>
      </c>
      <c r="AB124" s="37">
        <v>0.35</v>
      </c>
      <c r="AC124" s="37">
        <v>0.35</v>
      </c>
      <c r="AD124" s="37">
        <v>0.35</v>
      </c>
      <c r="AE124" s="37">
        <v>0.35</v>
      </c>
      <c r="AF124" s="37">
        <v>0.35</v>
      </c>
      <c r="AG124" s="37">
        <v>0.35</v>
      </c>
      <c r="AH124" s="37">
        <v>0.35</v>
      </c>
      <c r="AI124" s="37">
        <v>0.35</v>
      </c>
      <c r="AJ124" s="49"/>
      <c r="AK124" s="37"/>
      <c r="AL124" s="37"/>
      <c r="AN124" s="228">
        <f t="shared" si="5"/>
        <v>6.9999999999999973</v>
      </c>
      <c r="AO124" s="7">
        <v>86400</v>
      </c>
      <c r="AP124" s="229">
        <f t="shared" si="6"/>
        <v>604799.99999999977</v>
      </c>
    </row>
    <row r="125" spans="1:42" x14ac:dyDescent="0.25">
      <c r="A125" s="11"/>
      <c r="B125" s="15"/>
      <c r="C125" s="31" t="s">
        <v>93</v>
      </c>
      <c r="D125" s="32"/>
      <c r="F125" s="37">
        <v>0.3</v>
      </c>
      <c r="G125" s="37">
        <v>0.3</v>
      </c>
      <c r="H125" s="37">
        <v>0.3</v>
      </c>
      <c r="I125" s="37">
        <v>0.3</v>
      </c>
      <c r="J125" s="37">
        <v>0.3</v>
      </c>
      <c r="K125" s="37">
        <v>0.3</v>
      </c>
      <c r="L125" s="37">
        <v>0.3</v>
      </c>
      <c r="M125" s="37">
        <v>0.3</v>
      </c>
      <c r="N125" s="37">
        <v>0.3</v>
      </c>
      <c r="O125" s="37">
        <v>0.3</v>
      </c>
      <c r="P125" s="37">
        <v>0.3</v>
      </c>
      <c r="Q125" s="37">
        <v>0.3</v>
      </c>
      <c r="R125" s="37">
        <v>0.3</v>
      </c>
      <c r="S125" s="37">
        <v>0.3</v>
      </c>
      <c r="T125" s="37">
        <v>0.8</v>
      </c>
      <c r="U125" s="37">
        <v>0.8</v>
      </c>
      <c r="V125" s="37">
        <v>0.8</v>
      </c>
      <c r="W125" s="37">
        <v>0.8</v>
      </c>
      <c r="X125" s="37">
        <v>0.8</v>
      </c>
      <c r="Y125" s="37">
        <v>0.8</v>
      </c>
      <c r="Z125" s="37">
        <v>0.8</v>
      </c>
      <c r="AA125" s="37">
        <v>0.8</v>
      </c>
      <c r="AB125" s="37">
        <v>0.8</v>
      </c>
      <c r="AC125" s="37">
        <v>0.8</v>
      </c>
      <c r="AD125" s="37">
        <v>0.8</v>
      </c>
      <c r="AE125" s="37">
        <v>0.8</v>
      </c>
      <c r="AF125" s="37">
        <v>0.8</v>
      </c>
      <c r="AG125" s="37">
        <v>0.8</v>
      </c>
      <c r="AH125" s="37">
        <v>0.8</v>
      </c>
      <c r="AI125" s="37">
        <v>0.8</v>
      </c>
      <c r="AJ125" s="49"/>
      <c r="AK125" s="37"/>
      <c r="AL125" s="37"/>
      <c r="AN125" s="228">
        <f t="shared" si="5"/>
        <v>17.000000000000007</v>
      </c>
      <c r="AO125" s="7">
        <v>86400</v>
      </c>
      <c r="AP125" s="229">
        <f t="shared" si="6"/>
        <v>1468800.0000000007</v>
      </c>
    </row>
    <row r="126" spans="1:42" x14ac:dyDescent="0.25">
      <c r="A126" s="11"/>
      <c r="B126" s="15"/>
      <c r="C126" s="33" t="s">
        <v>94</v>
      </c>
      <c r="D126" s="34"/>
      <c r="F126" s="37">
        <v>0.05</v>
      </c>
      <c r="G126" s="37">
        <v>0.05</v>
      </c>
      <c r="H126" s="37">
        <v>0.05</v>
      </c>
      <c r="I126" s="37">
        <v>0.05</v>
      </c>
      <c r="J126" s="37">
        <v>0.05</v>
      </c>
      <c r="K126" s="37">
        <v>0.05</v>
      </c>
      <c r="L126" s="37">
        <v>0.05</v>
      </c>
      <c r="M126" s="37">
        <v>0.05</v>
      </c>
      <c r="N126" s="37">
        <v>0.05</v>
      </c>
      <c r="O126" s="37">
        <v>0.05</v>
      </c>
      <c r="P126" s="37">
        <v>0.05</v>
      </c>
      <c r="Q126" s="37">
        <v>0.05</v>
      </c>
      <c r="R126" s="37">
        <v>0.05</v>
      </c>
      <c r="S126" s="37">
        <v>0.05</v>
      </c>
      <c r="T126" s="37">
        <v>0.04</v>
      </c>
      <c r="U126" s="37">
        <v>0.04</v>
      </c>
      <c r="V126" s="37">
        <v>0.04</v>
      </c>
      <c r="W126" s="37">
        <v>0.04</v>
      </c>
      <c r="X126" s="37">
        <v>0.04</v>
      </c>
      <c r="Y126" s="37">
        <v>0.04</v>
      </c>
      <c r="Z126" s="37">
        <v>0.04</v>
      </c>
      <c r="AA126" s="37">
        <v>0.04</v>
      </c>
      <c r="AB126" s="37">
        <v>0.04</v>
      </c>
      <c r="AC126" s="37">
        <v>0.04</v>
      </c>
      <c r="AD126" s="37">
        <v>0.04</v>
      </c>
      <c r="AE126" s="37">
        <v>0.04</v>
      </c>
      <c r="AF126" s="37">
        <v>0.04</v>
      </c>
      <c r="AG126" s="37">
        <v>0.04</v>
      </c>
      <c r="AH126" s="37">
        <v>0.04</v>
      </c>
      <c r="AI126" s="37">
        <v>0.04</v>
      </c>
      <c r="AJ126" s="49"/>
      <c r="AK126" s="37"/>
      <c r="AL126" s="37"/>
      <c r="AN126" s="228">
        <f t="shared" si="5"/>
        <v>1.3400000000000005</v>
      </c>
      <c r="AO126" s="7">
        <v>86400</v>
      </c>
      <c r="AP126" s="229">
        <f t="shared" si="6"/>
        <v>115776.00000000004</v>
      </c>
    </row>
    <row r="127" spans="1:42" x14ac:dyDescent="0.25">
      <c r="A127" s="11"/>
      <c r="B127" s="15"/>
      <c r="C127" s="188" t="s">
        <v>95</v>
      </c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214"/>
      <c r="AK127" s="188"/>
      <c r="AL127" s="188"/>
      <c r="AN127" s="228">
        <f t="shared" si="5"/>
        <v>0</v>
      </c>
      <c r="AO127" s="7">
        <v>86400</v>
      </c>
      <c r="AP127" s="229">
        <f t="shared" si="6"/>
        <v>0</v>
      </c>
    </row>
    <row r="128" spans="1:42" x14ac:dyDescent="0.25">
      <c r="A128" s="11"/>
      <c r="B128" s="15"/>
      <c r="C128" s="33" t="s">
        <v>96</v>
      </c>
      <c r="D128" s="34"/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49"/>
      <c r="AK128" s="37"/>
      <c r="AL128" s="37"/>
      <c r="AN128" s="228">
        <f t="shared" si="5"/>
        <v>0</v>
      </c>
      <c r="AO128" s="7">
        <v>86400</v>
      </c>
      <c r="AP128" s="229">
        <f t="shared" si="6"/>
        <v>0</v>
      </c>
    </row>
    <row r="129" spans="1:42" x14ac:dyDescent="0.25">
      <c r="A129" s="11"/>
      <c r="B129" s="15"/>
      <c r="C129" s="33" t="s">
        <v>97</v>
      </c>
      <c r="D129" s="34"/>
      <c r="F129" s="37">
        <v>0.05</v>
      </c>
      <c r="G129" s="37">
        <v>0.05</v>
      </c>
      <c r="H129" s="37">
        <v>0.05</v>
      </c>
      <c r="I129" s="37">
        <v>0.05</v>
      </c>
      <c r="J129" s="37">
        <v>0.05</v>
      </c>
      <c r="K129" s="37">
        <v>0.05</v>
      </c>
      <c r="L129" s="37">
        <v>0.05</v>
      </c>
      <c r="M129" s="37">
        <v>0.05</v>
      </c>
      <c r="N129" s="37">
        <v>0.05</v>
      </c>
      <c r="O129" s="37">
        <v>0.05</v>
      </c>
      <c r="P129" s="37">
        <v>0.05</v>
      </c>
      <c r="Q129" s="37">
        <v>0.05</v>
      </c>
      <c r="R129" s="37">
        <v>0.05</v>
      </c>
      <c r="S129" s="37">
        <v>0.05</v>
      </c>
      <c r="T129" s="37">
        <v>0.04</v>
      </c>
      <c r="U129" s="37">
        <v>0.04</v>
      </c>
      <c r="V129" s="37">
        <v>0.04</v>
      </c>
      <c r="W129" s="37">
        <v>0.04</v>
      </c>
      <c r="X129" s="37">
        <v>0.04</v>
      </c>
      <c r="Y129" s="37">
        <v>0.04</v>
      </c>
      <c r="Z129" s="37">
        <v>0.04</v>
      </c>
      <c r="AA129" s="37">
        <v>0.04</v>
      </c>
      <c r="AB129" s="37">
        <v>0.04</v>
      </c>
      <c r="AC129" s="37">
        <v>0.04</v>
      </c>
      <c r="AD129" s="37">
        <v>0.04</v>
      </c>
      <c r="AE129" s="37">
        <v>0.04</v>
      </c>
      <c r="AF129" s="37">
        <v>0.04</v>
      </c>
      <c r="AG129" s="37">
        <v>0.04</v>
      </c>
      <c r="AH129" s="37">
        <v>0.04</v>
      </c>
      <c r="AI129" s="37">
        <v>0.04</v>
      </c>
      <c r="AJ129" s="49"/>
      <c r="AK129" s="37"/>
      <c r="AL129" s="37"/>
      <c r="AN129" s="228">
        <f t="shared" si="5"/>
        <v>1.3400000000000005</v>
      </c>
      <c r="AO129" s="7">
        <v>86400</v>
      </c>
      <c r="AP129" s="229">
        <f t="shared" si="6"/>
        <v>115776.00000000004</v>
      </c>
    </row>
    <row r="130" spans="1:42" x14ac:dyDescent="0.25">
      <c r="A130" s="11"/>
      <c r="B130" s="15"/>
      <c r="C130" s="188" t="s">
        <v>98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214"/>
      <c r="AK130" s="188"/>
      <c r="AL130" s="188"/>
      <c r="AN130" s="228">
        <f t="shared" si="5"/>
        <v>0</v>
      </c>
      <c r="AO130" s="7">
        <v>86400</v>
      </c>
      <c r="AP130" s="229">
        <f t="shared" si="6"/>
        <v>0</v>
      </c>
    </row>
    <row r="131" spans="1:42" x14ac:dyDescent="0.25">
      <c r="A131" s="11"/>
      <c r="B131" s="15"/>
      <c r="C131" s="33" t="s">
        <v>99</v>
      </c>
      <c r="D131" s="34"/>
      <c r="F131" s="37">
        <v>0.03</v>
      </c>
      <c r="G131" s="37">
        <v>0.03</v>
      </c>
      <c r="H131" s="37">
        <v>0.03</v>
      </c>
      <c r="I131" s="37">
        <v>0.03</v>
      </c>
      <c r="J131" s="37">
        <v>0.03</v>
      </c>
      <c r="K131" s="37">
        <v>0.03</v>
      </c>
      <c r="L131" s="37">
        <v>0.03</v>
      </c>
      <c r="M131" s="37">
        <v>0.03</v>
      </c>
      <c r="N131" s="37">
        <v>0.03</v>
      </c>
      <c r="O131" s="37">
        <v>0.03</v>
      </c>
      <c r="P131" s="37">
        <v>0.03</v>
      </c>
      <c r="Q131" s="37">
        <v>0.03</v>
      </c>
      <c r="R131" s="37">
        <v>0.03</v>
      </c>
      <c r="S131" s="37">
        <v>0.03</v>
      </c>
      <c r="T131" s="37">
        <v>0.02</v>
      </c>
      <c r="U131" s="37">
        <v>0.02</v>
      </c>
      <c r="V131" s="37">
        <v>0.02</v>
      </c>
      <c r="W131" s="37">
        <v>0.02</v>
      </c>
      <c r="X131" s="37">
        <v>0.02</v>
      </c>
      <c r="Y131" s="37">
        <v>0.02</v>
      </c>
      <c r="Z131" s="37">
        <v>0.02</v>
      </c>
      <c r="AA131" s="37">
        <v>0.02</v>
      </c>
      <c r="AB131" s="37">
        <v>0.02</v>
      </c>
      <c r="AC131" s="37">
        <v>0.02</v>
      </c>
      <c r="AD131" s="37">
        <v>0.02</v>
      </c>
      <c r="AE131" s="37">
        <v>0.02</v>
      </c>
      <c r="AF131" s="37">
        <v>0.02</v>
      </c>
      <c r="AG131" s="37">
        <v>0.02</v>
      </c>
      <c r="AH131" s="37">
        <v>0.02</v>
      </c>
      <c r="AI131" s="37">
        <v>0.02</v>
      </c>
      <c r="AJ131" s="49"/>
      <c r="AK131" s="37"/>
      <c r="AL131" s="37"/>
      <c r="AN131" s="228">
        <f t="shared" si="5"/>
        <v>0.74000000000000044</v>
      </c>
      <c r="AO131" s="7">
        <v>86400</v>
      </c>
      <c r="AP131" s="229">
        <f t="shared" si="6"/>
        <v>63936.000000000036</v>
      </c>
    </row>
    <row r="132" spans="1:42" x14ac:dyDescent="0.25">
      <c r="A132" s="11"/>
      <c r="B132" s="15"/>
      <c r="C132" s="188" t="s">
        <v>100</v>
      </c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214"/>
      <c r="AK132" s="188"/>
      <c r="AL132" s="188"/>
      <c r="AN132" s="228">
        <f t="shared" si="5"/>
        <v>0</v>
      </c>
      <c r="AO132" s="7">
        <v>86400</v>
      </c>
      <c r="AP132" s="229">
        <f t="shared" si="6"/>
        <v>0</v>
      </c>
    </row>
    <row r="133" spans="1:42" x14ac:dyDescent="0.25">
      <c r="A133" s="11"/>
      <c r="B133" s="15"/>
      <c r="C133" s="33" t="s">
        <v>101</v>
      </c>
      <c r="D133" s="34"/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49"/>
      <c r="AK133" s="37"/>
      <c r="AL133" s="37"/>
      <c r="AN133" s="228">
        <f t="shared" si="5"/>
        <v>0</v>
      </c>
      <c r="AO133" s="7">
        <v>86400</v>
      </c>
      <c r="AP133" s="229">
        <f t="shared" si="6"/>
        <v>0</v>
      </c>
    </row>
    <row r="134" spans="1:42" x14ac:dyDescent="0.25">
      <c r="A134" s="11"/>
      <c r="B134" s="15"/>
      <c r="C134" s="188" t="s">
        <v>102</v>
      </c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214"/>
      <c r="AK134" s="188"/>
      <c r="AL134" s="188"/>
      <c r="AN134" s="228">
        <f t="shared" ref="AN134:AN157" si="7">SUM(F134:AJ134)</f>
        <v>0</v>
      </c>
      <c r="AO134" s="7">
        <v>86400</v>
      </c>
      <c r="AP134" s="229">
        <f t="shared" ref="AP134:AP157" si="8">AN134*AO134</f>
        <v>0</v>
      </c>
    </row>
    <row r="135" spans="1:42" x14ac:dyDescent="0.25">
      <c r="A135" s="11"/>
      <c r="B135" s="15"/>
      <c r="C135" s="33" t="s">
        <v>103</v>
      </c>
      <c r="D135" s="34"/>
      <c r="F135" s="37">
        <v>0.1</v>
      </c>
      <c r="G135" s="37">
        <v>0.1</v>
      </c>
      <c r="H135" s="37">
        <v>0.1</v>
      </c>
      <c r="I135" s="37">
        <v>0.1</v>
      </c>
      <c r="J135" s="37">
        <v>0.1</v>
      </c>
      <c r="K135" s="37">
        <v>0.1</v>
      </c>
      <c r="L135" s="37">
        <v>0.1</v>
      </c>
      <c r="M135" s="37">
        <v>0.1</v>
      </c>
      <c r="N135" s="37">
        <v>0.1</v>
      </c>
      <c r="O135" s="37">
        <v>0.1</v>
      </c>
      <c r="P135" s="37">
        <v>0.1</v>
      </c>
      <c r="Q135" s="37">
        <v>0.1</v>
      </c>
      <c r="R135" s="37">
        <v>0.1</v>
      </c>
      <c r="S135" s="37">
        <v>0.1</v>
      </c>
      <c r="T135" s="37">
        <v>0.09</v>
      </c>
      <c r="U135" s="37">
        <v>0.09</v>
      </c>
      <c r="V135" s="37">
        <v>0.09</v>
      </c>
      <c r="W135" s="37">
        <v>0.09</v>
      </c>
      <c r="X135" s="37">
        <v>0.09</v>
      </c>
      <c r="Y135" s="37">
        <v>0.09</v>
      </c>
      <c r="Z135" s="37">
        <v>0.09</v>
      </c>
      <c r="AA135" s="37">
        <v>0.09</v>
      </c>
      <c r="AB135" s="37">
        <v>0.09</v>
      </c>
      <c r="AC135" s="37">
        <v>0.09</v>
      </c>
      <c r="AD135" s="37">
        <v>0.09</v>
      </c>
      <c r="AE135" s="37">
        <v>0.09</v>
      </c>
      <c r="AF135" s="37">
        <v>0.09</v>
      </c>
      <c r="AG135" s="37">
        <v>0.09</v>
      </c>
      <c r="AH135" s="37">
        <v>0.09</v>
      </c>
      <c r="AI135" s="37">
        <v>0.09</v>
      </c>
      <c r="AJ135" s="49"/>
      <c r="AK135" s="37"/>
      <c r="AL135" s="37"/>
      <c r="AN135" s="228">
        <f t="shared" si="7"/>
        <v>2.8399999999999994</v>
      </c>
      <c r="AO135" s="7">
        <v>86400</v>
      </c>
      <c r="AP135" s="229">
        <f t="shared" si="8"/>
        <v>245375.99999999994</v>
      </c>
    </row>
    <row r="136" spans="1:42" x14ac:dyDescent="0.25">
      <c r="A136" s="11"/>
      <c r="B136" s="15"/>
      <c r="C136" s="33" t="s">
        <v>104</v>
      </c>
      <c r="D136" s="34"/>
      <c r="F136" s="37">
        <v>0.05</v>
      </c>
      <c r="G136" s="37">
        <v>0.05</v>
      </c>
      <c r="H136" s="37">
        <v>0.05</v>
      </c>
      <c r="I136" s="37">
        <v>0.05</v>
      </c>
      <c r="J136" s="37">
        <v>0.05</v>
      </c>
      <c r="K136" s="37">
        <v>0.05</v>
      </c>
      <c r="L136" s="37">
        <v>0.05</v>
      </c>
      <c r="M136" s="37">
        <v>0.05</v>
      </c>
      <c r="N136" s="37">
        <v>0.05</v>
      </c>
      <c r="O136" s="37">
        <v>0.05</v>
      </c>
      <c r="P136" s="37">
        <v>0.05</v>
      </c>
      <c r="Q136" s="37">
        <v>0.05</v>
      </c>
      <c r="R136" s="37">
        <v>0.05</v>
      </c>
      <c r="S136" s="37">
        <v>0.05</v>
      </c>
      <c r="T136" s="37">
        <v>0.04</v>
      </c>
      <c r="U136" s="37">
        <v>0.04</v>
      </c>
      <c r="V136" s="37">
        <v>0.04</v>
      </c>
      <c r="W136" s="37">
        <v>0.04</v>
      </c>
      <c r="X136" s="37">
        <v>0.04</v>
      </c>
      <c r="Y136" s="37">
        <v>0.04</v>
      </c>
      <c r="Z136" s="37">
        <v>0.04</v>
      </c>
      <c r="AA136" s="37">
        <v>0.04</v>
      </c>
      <c r="AB136" s="37">
        <v>0.04</v>
      </c>
      <c r="AC136" s="37">
        <v>0.04</v>
      </c>
      <c r="AD136" s="37">
        <v>0.04</v>
      </c>
      <c r="AE136" s="37">
        <v>0.04</v>
      </c>
      <c r="AF136" s="37">
        <v>0.04</v>
      </c>
      <c r="AG136" s="37">
        <v>0.04</v>
      </c>
      <c r="AH136" s="37">
        <v>0.04</v>
      </c>
      <c r="AI136" s="37">
        <v>0.04</v>
      </c>
      <c r="AJ136" s="49"/>
      <c r="AK136" s="37"/>
      <c r="AL136" s="37"/>
      <c r="AN136" s="228">
        <f t="shared" si="7"/>
        <v>1.3400000000000005</v>
      </c>
      <c r="AO136" s="7">
        <v>86400</v>
      </c>
      <c r="AP136" s="229">
        <f t="shared" si="8"/>
        <v>115776.00000000004</v>
      </c>
    </row>
    <row r="137" spans="1:42" x14ac:dyDescent="0.25">
      <c r="A137" s="11"/>
      <c r="B137" s="15"/>
      <c r="C137" s="188" t="s">
        <v>105</v>
      </c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214"/>
      <c r="AK137" s="188"/>
      <c r="AL137" s="188"/>
      <c r="AN137" s="228">
        <f t="shared" si="7"/>
        <v>0</v>
      </c>
      <c r="AO137" s="7">
        <v>86400</v>
      </c>
      <c r="AP137" s="229">
        <f t="shared" si="8"/>
        <v>0</v>
      </c>
    </row>
    <row r="138" spans="1:42" x14ac:dyDescent="0.25">
      <c r="A138" s="11"/>
      <c r="B138" s="15"/>
      <c r="C138" s="33" t="s">
        <v>106</v>
      </c>
      <c r="D138" s="34"/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49"/>
      <c r="AK138" s="37"/>
      <c r="AL138" s="37"/>
      <c r="AN138" s="228">
        <f t="shared" si="7"/>
        <v>0</v>
      </c>
      <c r="AO138" s="7">
        <v>86400</v>
      </c>
      <c r="AP138" s="229">
        <f t="shared" si="8"/>
        <v>0</v>
      </c>
    </row>
    <row r="139" spans="1:42" x14ac:dyDescent="0.25">
      <c r="A139" s="11"/>
      <c r="B139" s="15"/>
      <c r="C139" s="35" t="s">
        <v>107</v>
      </c>
      <c r="D139" s="36"/>
      <c r="F139" s="37">
        <v>0.03</v>
      </c>
      <c r="G139" s="37">
        <v>0.03</v>
      </c>
      <c r="H139" s="37">
        <v>0.03</v>
      </c>
      <c r="I139" s="37">
        <v>0.03</v>
      </c>
      <c r="J139" s="37">
        <v>0.03</v>
      </c>
      <c r="K139" s="37">
        <v>0.03</v>
      </c>
      <c r="L139" s="37">
        <v>0.03</v>
      </c>
      <c r="M139" s="37">
        <v>0.03</v>
      </c>
      <c r="N139" s="37">
        <v>0.03</v>
      </c>
      <c r="O139" s="37">
        <v>0.03</v>
      </c>
      <c r="P139" s="37">
        <v>0.03</v>
      </c>
      <c r="Q139" s="37">
        <v>0.03</v>
      </c>
      <c r="R139" s="37">
        <v>0.03</v>
      </c>
      <c r="S139" s="37">
        <v>0.03</v>
      </c>
      <c r="T139" s="37">
        <v>0.02</v>
      </c>
      <c r="U139" s="37">
        <v>0.02</v>
      </c>
      <c r="V139" s="37">
        <v>0.02</v>
      </c>
      <c r="W139" s="37">
        <v>0.02</v>
      </c>
      <c r="X139" s="37">
        <v>0.02</v>
      </c>
      <c r="Y139" s="37">
        <v>0.02</v>
      </c>
      <c r="Z139" s="37">
        <v>0.02</v>
      </c>
      <c r="AA139" s="37">
        <v>0.02</v>
      </c>
      <c r="AB139" s="37">
        <v>0.02</v>
      </c>
      <c r="AC139" s="37">
        <v>0.02</v>
      </c>
      <c r="AD139" s="37">
        <v>0.02</v>
      </c>
      <c r="AE139" s="37">
        <v>0.02</v>
      </c>
      <c r="AF139" s="37">
        <v>0.02</v>
      </c>
      <c r="AG139" s="37">
        <v>0.02</v>
      </c>
      <c r="AH139" s="37">
        <v>0.02</v>
      </c>
      <c r="AI139" s="37">
        <v>0.02</v>
      </c>
      <c r="AJ139" s="49"/>
      <c r="AK139" s="37"/>
      <c r="AL139" s="37"/>
      <c r="AN139" s="228">
        <f t="shared" si="7"/>
        <v>0.74000000000000044</v>
      </c>
      <c r="AO139" s="7">
        <v>86400</v>
      </c>
      <c r="AP139" s="229">
        <f t="shared" si="8"/>
        <v>63936.000000000036</v>
      </c>
    </row>
    <row r="140" spans="1:42" x14ac:dyDescent="0.25">
      <c r="A140" s="11"/>
      <c r="B140" s="15"/>
      <c r="C140" s="35" t="s">
        <v>108</v>
      </c>
      <c r="D140" s="36"/>
      <c r="F140" s="37">
        <v>0.05</v>
      </c>
      <c r="G140" s="37">
        <v>0.05</v>
      </c>
      <c r="H140" s="37">
        <v>0.05</v>
      </c>
      <c r="I140" s="37">
        <v>0.05</v>
      </c>
      <c r="J140" s="37">
        <v>0.05</v>
      </c>
      <c r="K140" s="37">
        <v>0.05</v>
      </c>
      <c r="L140" s="37">
        <v>0.05</v>
      </c>
      <c r="M140" s="37">
        <v>0.05</v>
      </c>
      <c r="N140" s="37">
        <v>0.05</v>
      </c>
      <c r="O140" s="37">
        <v>0.05</v>
      </c>
      <c r="P140" s="37">
        <v>0.05</v>
      </c>
      <c r="Q140" s="37">
        <v>0.05</v>
      </c>
      <c r="R140" s="37">
        <v>0.05</v>
      </c>
      <c r="S140" s="37">
        <v>0.05</v>
      </c>
      <c r="T140" s="37">
        <v>0.04</v>
      </c>
      <c r="U140" s="37">
        <v>0.04</v>
      </c>
      <c r="V140" s="37">
        <v>0.04</v>
      </c>
      <c r="W140" s="37">
        <v>0.04</v>
      </c>
      <c r="X140" s="37">
        <v>0.04</v>
      </c>
      <c r="Y140" s="37">
        <v>0.04</v>
      </c>
      <c r="Z140" s="37">
        <v>0.04</v>
      </c>
      <c r="AA140" s="37">
        <v>0.04</v>
      </c>
      <c r="AB140" s="37">
        <v>0.04</v>
      </c>
      <c r="AC140" s="37">
        <v>0.04</v>
      </c>
      <c r="AD140" s="37">
        <v>0.04</v>
      </c>
      <c r="AE140" s="37">
        <v>0.04</v>
      </c>
      <c r="AF140" s="37">
        <v>0.04</v>
      </c>
      <c r="AG140" s="37">
        <v>0.04</v>
      </c>
      <c r="AH140" s="37">
        <v>0.04</v>
      </c>
      <c r="AI140" s="37">
        <v>0.04</v>
      </c>
      <c r="AJ140" s="49"/>
      <c r="AK140" s="37"/>
      <c r="AL140" s="37"/>
      <c r="AN140" s="228">
        <f t="shared" si="7"/>
        <v>1.3400000000000005</v>
      </c>
      <c r="AO140" s="7">
        <v>86400</v>
      </c>
      <c r="AP140" s="229">
        <f t="shared" si="8"/>
        <v>115776.00000000004</v>
      </c>
    </row>
    <row r="141" spans="1:42" x14ac:dyDescent="0.25">
      <c r="A141" s="11"/>
      <c r="B141" s="15"/>
      <c r="C141" s="35" t="s">
        <v>109</v>
      </c>
      <c r="D141" s="36"/>
      <c r="F141" s="37">
        <v>0.1</v>
      </c>
      <c r="G141" s="37">
        <v>0.1</v>
      </c>
      <c r="H141" s="37">
        <v>0.1</v>
      </c>
      <c r="I141" s="37">
        <v>0.1</v>
      </c>
      <c r="J141" s="37">
        <v>0.1</v>
      </c>
      <c r="K141" s="37">
        <v>0.1</v>
      </c>
      <c r="L141" s="37">
        <v>0.1</v>
      </c>
      <c r="M141" s="37">
        <v>0.1</v>
      </c>
      <c r="N141" s="37">
        <v>0.1</v>
      </c>
      <c r="O141" s="37">
        <v>0.1</v>
      </c>
      <c r="P141" s="37">
        <v>0.1</v>
      </c>
      <c r="Q141" s="37">
        <v>0.1</v>
      </c>
      <c r="R141" s="37">
        <v>0.1</v>
      </c>
      <c r="S141" s="37">
        <v>0.1</v>
      </c>
      <c r="T141" s="37">
        <v>0.08</v>
      </c>
      <c r="U141" s="37">
        <v>0.08</v>
      </c>
      <c r="V141" s="37">
        <v>0.08</v>
      </c>
      <c r="W141" s="37">
        <v>0.08</v>
      </c>
      <c r="X141" s="37">
        <v>0.08</v>
      </c>
      <c r="Y141" s="37">
        <v>0.08</v>
      </c>
      <c r="Z141" s="37">
        <v>0.08</v>
      </c>
      <c r="AA141" s="37">
        <v>0.06</v>
      </c>
      <c r="AB141" s="37">
        <v>0.06</v>
      </c>
      <c r="AC141" s="37">
        <v>0.06</v>
      </c>
      <c r="AD141" s="37">
        <v>0.06</v>
      </c>
      <c r="AE141" s="37">
        <v>0.06</v>
      </c>
      <c r="AF141" s="37">
        <v>0.06</v>
      </c>
      <c r="AG141" s="37">
        <v>0.06</v>
      </c>
      <c r="AH141" s="37">
        <v>0.06</v>
      </c>
      <c r="AI141" s="37">
        <v>0.06</v>
      </c>
      <c r="AJ141" s="49"/>
      <c r="AK141" s="37"/>
      <c r="AL141" s="37"/>
      <c r="AN141" s="228">
        <f t="shared" si="7"/>
        <v>2.5000000000000009</v>
      </c>
      <c r="AO141" s="7">
        <v>86400</v>
      </c>
      <c r="AP141" s="229">
        <f t="shared" si="8"/>
        <v>216000.00000000009</v>
      </c>
    </row>
    <row r="142" spans="1:42" x14ac:dyDescent="0.25">
      <c r="A142" s="11"/>
      <c r="B142" s="15"/>
      <c r="C142" s="188" t="s">
        <v>110</v>
      </c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214"/>
      <c r="AK142" s="188"/>
      <c r="AL142" s="188"/>
      <c r="AN142" s="228">
        <f t="shared" si="7"/>
        <v>0</v>
      </c>
      <c r="AO142" s="7">
        <v>86400</v>
      </c>
      <c r="AP142" s="229">
        <f t="shared" si="8"/>
        <v>0</v>
      </c>
    </row>
    <row r="143" spans="1:42" x14ac:dyDescent="0.25">
      <c r="A143" s="11"/>
      <c r="B143" s="15"/>
      <c r="C143" s="188" t="s">
        <v>111</v>
      </c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214"/>
      <c r="AK143" s="188"/>
      <c r="AL143" s="188"/>
      <c r="AN143" s="228">
        <f t="shared" si="7"/>
        <v>0</v>
      </c>
      <c r="AO143" s="7">
        <v>86400</v>
      </c>
      <c r="AP143" s="229">
        <f t="shared" si="8"/>
        <v>0</v>
      </c>
    </row>
    <row r="144" spans="1:42" x14ac:dyDescent="0.25">
      <c r="A144" s="11"/>
      <c r="B144" s="15"/>
      <c r="C144" s="188" t="s">
        <v>112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214"/>
      <c r="AK144" s="188"/>
      <c r="AL144" s="188"/>
      <c r="AN144" s="228">
        <f t="shared" si="7"/>
        <v>0</v>
      </c>
      <c r="AO144" s="7">
        <v>86400</v>
      </c>
      <c r="AP144" s="229">
        <f t="shared" si="8"/>
        <v>0</v>
      </c>
    </row>
    <row r="145" spans="1:42" x14ac:dyDescent="0.25">
      <c r="A145" s="11"/>
      <c r="B145" s="15"/>
      <c r="C145" s="35" t="s">
        <v>113</v>
      </c>
      <c r="D145" s="36"/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49"/>
      <c r="AK145" s="37"/>
      <c r="AL145" s="37"/>
      <c r="AN145" s="228">
        <f t="shared" si="7"/>
        <v>0</v>
      </c>
      <c r="AO145" s="7">
        <v>86400</v>
      </c>
      <c r="AP145" s="229">
        <f t="shared" si="8"/>
        <v>0</v>
      </c>
    </row>
    <row r="146" spans="1:42" x14ac:dyDescent="0.25">
      <c r="A146" s="11"/>
      <c r="B146" s="15"/>
      <c r="C146" s="35" t="s">
        <v>114</v>
      </c>
      <c r="D146" s="36"/>
      <c r="F146" s="37">
        <v>0.03</v>
      </c>
      <c r="G146" s="37">
        <v>0.03</v>
      </c>
      <c r="H146" s="37">
        <v>0.03</v>
      </c>
      <c r="I146" s="37">
        <v>0.03</v>
      </c>
      <c r="J146" s="37">
        <v>0.03</v>
      </c>
      <c r="K146" s="37">
        <v>0.03</v>
      </c>
      <c r="L146" s="37">
        <v>0.03</v>
      </c>
      <c r="M146" s="37">
        <v>0.03</v>
      </c>
      <c r="N146" s="37">
        <v>0.03</v>
      </c>
      <c r="O146" s="37">
        <v>0.03</v>
      </c>
      <c r="P146" s="37">
        <v>0.03</v>
      </c>
      <c r="Q146" s="37">
        <v>0.03</v>
      </c>
      <c r="R146" s="37">
        <v>0.03</v>
      </c>
      <c r="S146" s="37">
        <v>0.03</v>
      </c>
      <c r="T146" s="37">
        <v>0.02</v>
      </c>
      <c r="U146" s="37">
        <v>0.02</v>
      </c>
      <c r="V146" s="37">
        <v>0.02</v>
      </c>
      <c r="W146" s="37">
        <v>0.02</v>
      </c>
      <c r="X146" s="37">
        <v>0.02</v>
      </c>
      <c r="Y146" s="37">
        <v>0.02</v>
      </c>
      <c r="Z146" s="37">
        <v>0.02</v>
      </c>
      <c r="AA146" s="37">
        <v>0.01</v>
      </c>
      <c r="AB146" s="37">
        <v>0.01</v>
      </c>
      <c r="AC146" s="37">
        <v>0.01</v>
      </c>
      <c r="AD146" s="37">
        <v>0.01</v>
      </c>
      <c r="AE146" s="37">
        <v>0.01</v>
      </c>
      <c r="AF146" s="37">
        <v>0.01</v>
      </c>
      <c r="AG146" s="37">
        <v>0.01</v>
      </c>
      <c r="AH146" s="37">
        <v>0.01</v>
      </c>
      <c r="AI146" s="37">
        <v>0.01</v>
      </c>
      <c r="AJ146" s="49"/>
      <c r="AK146" s="37"/>
      <c r="AL146" s="37"/>
      <c r="AN146" s="228">
        <f t="shared" si="7"/>
        <v>0.65000000000000036</v>
      </c>
      <c r="AO146" s="7">
        <v>86400</v>
      </c>
      <c r="AP146" s="229">
        <f t="shared" si="8"/>
        <v>56160.000000000029</v>
      </c>
    </row>
    <row r="147" spans="1:42" x14ac:dyDescent="0.25">
      <c r="A147" s="11"/>
      <c r="B147" s="15"/>
      <c r="C147" s="35" t="s">
        <v>115</v>
      </c>
      <c r="D147" s="36"/>
      <c r="F147" s="37">
        <v>0.05</v>
      </c>
      <c r="G147" s="37">
        <v>0.05</v>
      </c>
      <c r="H147" s="37">
        <v>0.05</v>
      </c>
      <c r="I147" s="37">
        <v>0.05</v>
      </c>
      <c r="J147" s="37">
        <v>0.05</v>
      </c>
      <c r="K147" s="37">
        <v>0.05</v>
      </c>
      <c r="L147" s="37">
        <v>0.05</v>
      </c>
      <c r="M147" s="37">
        <v>0.05</v>
      </c>
      <c r="N147" s="37">
        <v>0.05</v>
      </c>
      <c r="O147" s="37">
        <v>0.05</v>
      </c>
      <c r="P147" s="37">
        <v>0.05</v>
      </c>
      <c r="Q147" s="37">
        <v>0.05</v>
      </c>
      <c r="R147" s="37">
        <v>0.05</v>
      </c>
      <c r="S147" s="37">
        <v>0.05</v>
      </c>
      <c r="T147" s="37">
        <v>0.04</v>
      </c>
      <c r="U147" s="37">
        <v>0.04</v>
      </c>
      <c r="V147" s="37">
        <v>0.04</v>
      </c>
      <c r="W147" s="37">
        <v>0.04</v>
      </c>
      <c r="X147" s="37">
        <v>0.04</v>
      </c>
      <c r="Y147" s="37">
        <v>0.04</v>
      </c>
      <c r="Z147" s="37">
        <v>0.04</v>
      </c>
      <c r="AA147" s="37">
        <v>0.03</v>
      </c>
      <c r="AB147" s="37">
        <v>0.03</v>
      </c>
      <c r="AC147" s="37">
        <v>0.03</v>
      </c>
      <c r="AD147" s="37">
        <v>0.03</v>
      </c>
      <c r="AE147" s="37">
        <v>0.03</v>
      </c>
      <c r="AF147" s="37">
        <v>0.03</v>
      </c>
      <c r="AG147" s="37">
        <v>0.03</v>
      </c>
      <c r="AH147" s="37">
        <v>0.03</v>
      </c>
      <c r="AI147" s="37">
        <v>0.03</v>
      </c>
      <c r="AJ147" s="49"/>
      <c r="AK147" s="37"/>
      <c r="AL147" s="37"/>
      <c r="AN147" s="228">
        <f t="shared" si="7"/>
        <v>1.2500000000000004</v>
      </c>
      <c r="AO147" s="7">
        <v>86400</v>
      </c>
      <c r="AP147" s="229">
        <f t="shared" si="8"/>
        <v>108000.00000000004</v>
      </c>
    </row>
    <row r="148" spans="1:42" x14ac:dyDescent="0.25">
      <c r="A148" s="11"/>
      <c r="B148" s="15"/>
      <c r="C148" s="35" t="s">
        <v>116</v>
      </c>
      <c r="D148" s="36"/>
      <c r="F148" s="37">
        <v>0.05</v>
      </c>
      <c r="G148" s="37">
        <v>0.05</v>
      </c>
      <c r="H148" s="37">
        <v>0.05</v>
      </c>
      <c r="I148" s="37">
        <v>0.05</v>
      </c>
      <c r="J148" s="37">
        <v>0.05</v>
      </c>
      <c r="K148" s="37">
        <v>0.05</v>
      </c>
      <c r="L148" s="37">
        <v>0.05</v>
      </c>
      <c r="M148" s="37">
        <v>0.05</v>
      </c>
      <c r="N148" s="37">
        <v>0.05</v>
      </c>
      <c r="O148" s="37">
        <v>0.05</v>
      </c>
      <c r="P148" s="37">
        <v>0.05</v>
      </c>
      <c r="Q148" s="37">
        <v>0.05</v>
      </c>
      <c r="R148" s="37">
        <v>0.05</v>
      </c>
      <c r="S148" s="37">
        <v>0.05</v>
      </c>
      <c r="T148" s="37">
        <v>0.04</v>
      </c>
      <c r="U148" s="37">
        <v>0.04</v>
      </c>
      <c r="V148" s="37">
        <v>0.04</v>
      </c>
      <c r="W148" s="37">
        <v>0.04</v>
      </c>
      <c r="X148" s="37">
        <v>0.04</v>
      </c>
      <c r="Y148" s="37">
        <v>0.04</v>
      </c>
      <c r="Z148" s="37">
        <v>0.04</v>
      </c>
      <c r="AA148" s="37">
        <v>0.04</v>
      </c>
      <c r="AB148" s="37">
        <v>0.04</v>
      </c>
      <c r="AC148" s="37">
        <v>0.04</v>
      </c>
      <c r="AD148" s="37">
        <v>0.04</v>
      </c>
      <c r="AE148" s="37">
        <v>0.04</v>
      </c>
      <c r="AF148" s="37">
        <v>0.04</v>
      </c>
      <c r="AG148" s="37">
        <v>0.04</v>
      </c>
      <c r="AH148" s="37">
        <v>0.04</v>
      </c>
      <c r="AI148" s="37">
        <v>0.04</v>
      </c>
      <c r="AJ148" s="49"/>
      <c r="AK148" s="37"/>
      <c r="AL148" s="37"/>
      <c r="AN148" s="228">
        <f t="shared" si="7"/>
        <v>1.3400000000000005</v>
      </c>
      <c r="AO148" s="7">
        <v>86400</v>
      </c>
      <c r="AP148" s="229">
        <f t="shared" si="8"/>
        <v>115776.00000000004</v>
      </c>
    </row>
    <row r="149" spans="1:42" x14ac:dyDescent="0.25">
      <c r="A149" s="11"/>
      <c r="B149" s="15"/>
      <c r="C149" s="188" t="s">
        <v>117</v>
      </c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214"/>
      <c r="AK149" s="188"/>
      <c r="AL149" s="188"/>
      <c r="AN149" s="228">
        <f t="shared" si="7"/>
        <v>0</v>
      </c>
      <c r="AO149" s="7">
        <v>86400</v>
      </c>
      <c r="AP149" s="229">
        <f t="shared" si="8"/>
        <v>0</v>
      </c>
    </row>
    <row r="150" spans="1:42" x14ac:dyDescent="0.25">
      <c r="A150" s="41"/>
      <c r="B150" s="15"/>
      <c r="C150" s="42"/>
      <c r="D150" s="43"/>
      <c r="X150" s="13"/>
      <c r="Y150" s="13"/>
      <c r="Z150" s="13"/>
      <c r="AB150" s="13"/>
      <c r="AC150" s="13"/>
      <c r="AD150" s="13"/>
      <c r="AE150" s="13"/>
      <c r="AF150" s="13"/>
      <c r="AG150" s="13"/>
      <c r="AH150" s="13"/>
      <c r="AI150" s="13"/>
      <c r="AJ150" s="53"/>
      <c r="AK150" s="13"/>
      <c r="AL150" s="13"/>
      <c r="AN150" s="228"/>
      <c r="AO150" s="7"/>
      <c r="AP150" s="229"/>
    </row>
    <row r="151" spans="1:42" s="7" customFormat="1" ht="15.75" thickBot="1" x14ac:dyDescent="0.3">
      <c r="A151" s="41"/>
      <c r="B151" s="18"/>
      <c r="C151" s="19" t="s">
        <v>139</v>
      </c>
      <c r="D151" s="211"/>
      <c r="E151" s="45">
        <f>86400*SUM(F151:AJ151)</f>
        <v>45048095.999999993</v>
      </c>
      <c r="F151" s="50">
        <f>F44-SUM(F46:F56)+SUM(F58:F150)</f>
        <v>8.8199999999999985</v>
      </c>
      <c r="G151" s="50">
        <f t="shared" ref="G151:Y151" si="9">G44-SUM(G46:G56)+SUM(G58:G150)</f>
        <v>8.7299999999999969</v>
      </c>
      <c r="H151" s="50">
        <f>H44-SUM(H46:H56)+SUM(H58:H150)</f>
        <v>9.0599999999999987</v>
      </c>
      <c r="I151" s="50">
        <f t="shared" si="9"/>
        <v>9.0399999999999974</v>
      </c>
      <c r="J151" s="50">
        <f t="shared" si="9"/>
        <v>9.2099999999999973</v>
      </c>
      <c r="K151" s="50">
        <f t="shared" si="9"/>
        <v>9.4599999999999973</v>
      </c>
      <c r="L151" s="50">
        <f t="shared" si="9"/>
        <v>9.9599999999999973</v>
      </c>
      <c r="M151" s="50">
        <f t="shared" si="9"/>
        <v>11.069999999999997</v>
      </c>
      <c r="N151" s="50">
        <f t="shared" si="9"/>
        <v>10.959999999999997</v>
      </c>
      <c r="O151" s="50">
        <f t="shared" si="9"/>
        <v>11.649999999999999</v>
      </c>
      <c r="P151" s="50">
        <f t="shared" si="9"/>
        <v>12.539999999999997</v>
      </c>
      <c r="Q151" s="50">
        <f t="shared" si="9"/>
        <v>14.099999999999998</v>
      </c>
      <c r="R151" s="50">
        <f t="shared" si="9"/>
        <v>15.269999999999996</v>
      </c>
      <c r="S151" s="50">
        <f t="shared" si="9"/>
        <v>18.39</v>
      </c>
      <c r="T151" s="50">
        <f t="shared" si="9"/>
        <v>19.979999999999993</v>
      </c>
      <c r="U151" s="50">
        <f t="shared" si="9"/>
        <v>21.069999999999993</v>
      </c>
      <c r="V151" s="50">
        <f t="shared" si="9"/>
        <v>21.749999999999993</v>
      </c>
      <c r="W151" s="50">
        <f t="shared" si="9"/>
        <v>22.489999999999991</v>
      </c>
      <c r="X151" s="50">
        <f t="shared" si="9"/>
        <v>22.879999999999992</v>
      </c>
      <c r="Y151" s="50">
        <f t="shared" si="9"/>
        <v>23.499999999999986</v>
      </c>
      <c r="Z151" s="50">
        <f>Z44-SUM(Z46:Z56)+SUM(Z58:Z150)</f>
        <v>23.489999999999988</v>
      </c>
      <c r="AA151" s="50">
        <f t="shared" ref="AA151:AG151" si="10">AA44-SUM(AA46:AA56)+SUM(AA58:AA150)</f>
        <v>21.229999999999993</v>
      </c>
      <c r="AB151" s="50">
        <f t="shared" si="10"/>
        <v>22.059999999999995</v>
      </c>
      <c r="AC151" s="50">
        <f t="shared" si="10"/>
        <v>22.769999999999996</v>
      </c>
      <c r="AD151" s="50">
        <f t="shared" si="10"/>
        <v>23.149999999999991</v>
      </c>
      <c r="AE151" s="50">
        <f t="shared" si="10"/>
        <v>23.569999999999993</v>
      </c>
      <c r="AF151" s="50">
        <f t="shared" si="10"/>
        <v>23.909999999999997</v>
      </c>
      <c r="AG151" s="50">
        <f t="shared" si="10"/>
        <v>23.989999999999995</v>
      </c>
      <c r="AH151" s="50">
        <f>AH44-SUM(AH46:AH56)+SUM(AH58:AH150)</f>
        <v>24.059999999999995</v>
      </c>
      <c r="AI151" s="50">
        <f t="shared" ref="AI151" si="11">AI44-SUM(AI46:AI56)+SUM(AI58:AI150)</f>
        <v>23.229999999999993</v>
      </c>
      <c r="AJ151" s="51">
        <f>AJ44-SUM(AJ46:AJ56)+SUM(AJ58:AJ150)</f>
        <v>0</v>
      </c>
      <c r="AK151" s="37">
        <f>AVERAGE(F151:AI151)</f>
        <v>17.379666666666662</v>
      </c>
      <c r="AL151" s="37">
        <f>AK151*1000</f>
        <v>17379.666666666661</v>
      </c>
      <c r="AN151" s="230">
        <f t="shared" si="7"/>
        <v>521.38999999999987</v>
      </c>
      <c r="AO151" s="19">
        <v>86400</v>
      </c>
      <c r="AP151" s="231">
        <f t="shared" si="8"/>
        <v>45048095.999999993</v>
      </c>
    </row>
    <row r="152" spans="1:42" s="7" customFormat="1" ht="16.5" thickTop="1" thickBot="1" x14ac:dyDescent="0.3">
      <c r="A152" s="11"/>
      <c r="D152" s="13"/>
      <c r="E152" s="6"/>
      <c r="F152" s="37"/>
      <c r="G152" s="37"/>
      <c r="H152" s="37"/>
      <c r="I152" s="37"/>
      <c r="J152" s="37"/>
      <c r="K152" s="37"/>
      <c r="L152" s="37"/>
      <c r="M152" s="37"/>
      <c r="N152" s="37"/>
      <c r="O152" s="13"/>
      <c r="P152" s="13"/>
      <c r="Q152" s="13"/>
      <c r="R152" s="13"/>
      <c r="S152" s="13"/>
      <c r="T152" s="13"/>
      <c r="U152" s="37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N152" s="13"/>
      <c r="AP152" s="14"/>
    </row>
    <row r="153" spans="1:42" ht="15.75" thickTop="1" x14ac:dyDescent="0.25">
      <c r="A153" s="11"/>
      <c r="B153" s="22" t="s">
        <v>118</v>
      </c>
      <c r="C153" s="23" t="s">
        <v>119</v>
      </c>
      <c r="D153" s="8">
        <v>0.26</v>
      </c>
      <c r="E153" s="44"/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0.26</v>
      </c>
      <c r="T153" s="47">
        <v>0.26</v>
      </c>
      <c r="U153" s="47">
        <v>0.26</v>
      </c>
      <c r="V153" s="47">
        <v>0.26</v>
      </c>
      <c r="W153" s="47">
        <v>0.26</v>
      </c>
      <c r="X153" s="47">
        <v>0.26</v>
      </c>
      <c r="Y153" s="47">
        <v>0.26</v>
      </c>
      <c r="Z153" s="47">
        <v>0.26</v>
      </c>
      <c r="AA153" s="47">
        <v>0</v>
      </c>
      <c r="AB153" s="47">
        <v>0</v>
      </c>
      <c r="AC153" s="47">
        <v>0.26</v>
      </c>
      <c r="AD153" s="47">
        <v>0.26</v>
      </c>
      <c r="AE153" s="47">
        <v>0.26</v>
      </c>
      <c r="AF153" s="47">
        <v>0.26</v>
      </c>
      <c r="AG153" s="47">
        <v>0.26</v>
      </c>
      <c r="AH153" s="47">
        <v>0.26</v>
      </c>
      <c r="AI153" s="47">
        <v>0.26</v>
      </c>
      <c r="AJ153" s="48"/>
      <c r="AK153" s="37"/>
      <c r="AL153" s="37"/>
      <c r="AN153" s="226">
        <f t="shared" si="7"/>
        <v>3.8999999999999986</v>
      </c>
      <c r="AO153" s="9">
        <v>86400</v>
      </c>
      <c r="AP153" s="227">
        <f t="shared" si="8"/>
        <v>336959.99999999988</v>
      </c>
    </row>
    <row r="154" spans="1:42" x14ac:dyDescent="0.25">
      <c r="A154" s="11"/>
      <c r="B154" s="15"/>
      <c r="C154" s="16" t="s">
        <v>120</v>
      </c>
      <c r="D154" s="13">
        <v>0.25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0.25</v>
      </c>
      <c r="W154" s="37">
        <v>0.25</v>
      </c>
      <c r="X154" s="37">
        <v>0.25</v>
      </c>
      <c r="Y154" s="37">
        <v>0.25</v>
      </c>
      <c r="Z154" s="37">
        <v>0.25</v>
      </c>
      <c r="AA154" s="37">
        <v>0.25</v>
      </c>
      <c r="AB154" s="37">
        <v>0.25</v>
      </c>
      <c r="AC154" s="37">
        <v>0.25</v>
      </c>
      <c r="AD154" s="37">
        <v>0.25</v>
      </c>
      <c r="AE154" s="37">
        <v>0.25</v>
      </c>
      <c r="AF154" s="37">
        <v>0.25</v>
      </c>
      <c r="AG154" s="37">
        <v>0.25</v>
      </c>
      <c r="AH154" s="37">
        <v>0.25</v>
      </c>
      <c r="AI154" s="37">
        <v>0.25</v>
      </c>
      <c r="AJ154" s="49"/>
      <c r="AK154" s="37"/>
      <c r="AL154" s="37"/>
      <c r="AN154" s="228">
        <f t="shared" si="7"/>
        <v>3.5</v>
      </c>
      <c r="AO154" s="7">
        <v>86400</v>
      </c>
      <c r="AP154" s="229">
        <f t="shared" si="8"/>
        <v>302400</v>
      </c>
    </row>
    <row r="155" spans="1:42" x14ac:dyDescent="0.25">
      <c r="A155" s="41"/>
      <c r="B155" s="15"/>
      <c r="C155" s="16" t="s">
        <v>121</v>
      </c>
      <c r="D155" s="13">
        <v>0.24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0.24</v>
      </c>
      <c r="R155" s="37">
        <v>0.24</v>
      </c>
      <c r="S155" s="37">
        <v>0.24</v>
      </c>
      <c r="T155" s="37">
        <v>0</v>
      </c>
      <c r="U155" s="37">
        <v>0</v>
      </c>
      <c r="V155" s="37">
        <v>0</v>
      </c>
      <c r="W155" s="37">
        <v>0</v>
      </c>
      <c r="X155" s="37">
        <v>0.24</v>
      </c>
      <c r="Y155" s="37">
        <v>0.24</v>
      </c>
      <c r="Z155" s="37">
        <v>0.24</v>
      </c>
      <c r="AA155" s="37">
        <v>0</v>
      </c>
      <c r="AB155" s="37">
        <v>0</v>
      </c>
      <c r="AC155" s="37">
        <v>0</v>
      </c>
      <c r="AD155" s="37">
        <v>0</v>
      </c>
      <c r="AE155" s="37">
        <v>0.24</v>
      </c>
      <c r="AF155" s="37">
        <v>0.24</v>
      </c>
      <c r="AG155" s="37">
        <v>0.24</v>
      </c>
      <c r="AH155" s="37">
        <v>0.24</v>
      </c>
      <c r="AI155" s="37">
        <v>0</v>
      </c>
      <c r="AJ155" s="49"/>
      <c r="AK155" s="37"/>
      <c r="AL155" s="37"/>
      <c r="AN155" s="228">
        <f t="shared" si="7"/>
        <v>2.4000000000000004</v>
      </c>
      <c r="AO155" s="7">
        <v>86400</v>
      </c>
      <c r="AP155" s="229">
        <f t="shared" si="8"/>
        <v>207360.00000000003</v>
      </c>
    </row>
    <row r="156" spans="1:42" x14ac:dyDescent="0.25">
      <c r="A156" s="41"/>
      <c r="B156" s="15"/>
      <c r="C156" s="16"/>
      <c r="D156" s="13"/>
      <c r="X156" s="13"/>
      <c r="Y156" s="13"/>
      <c r="Z156" s="13"/>
      <c r="AB156" s="13"/>
      <c r="AC156" s="13"/>
      <c r="AD156" s="13"/>
      <c r="AE156" s="13"/>
      <c r="AF156" s="13"/>
      <c r="AG156" s="13"/>
      <c r="AH156" s="13"/>
      <c r="AI156" s="13"/>
      <c r="AJ156" s="53"/>
      <c r="AK156" s="13"/>
      <c r="AL156" s="13"/>
      <c r="AN156" s="228"/>
      <c r="AO156" s="7"/>
      <c r="AP156" s="229"/>
    </row>
    <row r="157" spans="1:42" s="7" customFormat="1" ht="15.75" thickBot="1" x14ac:dyDescent="0.3">
      <c r="A157" s="38"/>
      <c r="B157" s="18"/>
      <c r="C157" s="25" t="s">
        <v>139</v>
      </c>
      <c r="D157" s="211"/>
      <c r="E157" s="45">
        <f>86400*SUM(F157:AJ157)</f>
        <v>846719.99999999988</v>
      </c>
      <c r="F157" s="50">
        <f>SUM(F153:F155)</f>
        <v>0</v>
      </c>
      <c r="G157" s="50">
        <f t="shared" ref="G157:AJ157" si="12">SUM(G153:G155)</f>
        <v>0</v>
      </c>
      <c r="H157" s="50">
        <f t="shared" si="12"/>
        <v>0</v>
      </c>
      <c r="I157" s="50">
        <f t="shared" si="12"/>
        <v>0</v>
      </c>
      <c r="J157" s="50">
        <f>SUM(J153:J155)</f>
        <v>0</v>
      </c>
      <c r="K157" s="50">
        <f t="shared" si="12"/>
        <v>0</v>
      </c>
      <c r="L157" s="50">
        <f t="shared" si="12"/>
        <v>0</v>
      </c>
      <c r="M157" s="50">
        <f t="shared" si="12"/>
        <v>0</v>
      </c>
      <c r="N157" s="50">
        <f t="shared" si="12"/>
        <v>0</v>
      </c>
      <c r="O157" s="50">
        <f>SUM(O153:O155)</f>
        <v>0</v>
      </c>
      <c r="P157" s="50">
        <f t="shared" si="12"/>
        <v>0</v>
      </c>
      <c r="Q157" s="50">
        <f>SUM(Q153:Q155)</f>
        <v>0.24</v>
      </c>
      <c r="R157" s="50">
        <f t="shared" si="12"/>
        <v>0.24</v>
      </c>
      <c r="S157" s="50">
        <f t="shared" si="12"/>
        <v>0.5</v>
      </c>
      <c r="T157" s="50">
        <f t="shared" si="12"/>
        <v>0.26</v>
      </c>
      <c r="U157" s="50">
        <f t="shared" si="12"/>
        <v>0.26</v>
      </c>
      <c r="V157" s="50">
        <f t="shared" si="12"/>
        <v>0.51</v>
      </c>
      <c r="W157" s="50">
        <f t="shared" si="12"/>
        <v>0.51</v>
      </c>
      <c r="X157" s="50">
        <f t="shared" si="12"/>
        <v>0.75</v>
      </c>
      <c r="Y157" s="50">
        <f t="shared" si="12"/>
        <v>0.75</v>
      </c>
      <c r="Z157" s="50">
        <f t="shared" si="12"/>
        <v>0.75</v>
      </c>
      <c r="AA157" s="50">
        <f t="shared" si="12"/>
        <v>0.25</v>
      </c>
      <c r="AB157" s="50">
        <f t="shared" si="12"/>
        <v>0.25</v>
      </c>
      <c r="AC157" s="50">
        <f t="shared" si="12"/>
        <v>0.51</v>
      </c>
      <c r="AD157" s="50">
        <f t="shared" si="12"/>
        <v>0.51</v>
      </c>
      <c r="AE157" s="50">
        <f t="shared" si="12"/>
        <v>0.75</v>
      </c>
      <c r="AF157" s="50">
        <f t="shared" si="12"/>
        <v>0.75</v>
      </c>
      <c r="AG157" s="50">
        <f t="shared" si="12"/>
        <v>0.75</v>
      </c>
      <c r="AH157" s="50">
        <f t="shared" si="12"/>
        <v>0.75</v>
      </c>
      <c r="AI157" s="50">
        <f t="shared" si="12"/>
        <v>0.51</v>
      </c>
      <c r="AJ157" s="51">
        <f t="shared" si="12"/>
        <v>0</v>
      </c>
      <c r="AK157" s="37"/>
      <c r="AL157" s="37"/>
      <c r="AN157" s="230">
        <f t="shared" si="7"/>
        <v>9.7999999999999989</v>
      </c>
      <c r="AO157" s="19">
        <v>86400</v>
      </c>
      <c r="AP157" s="231">
        <f t="shared" si="8"/>
        <v>846719.99999999988</v>
      </c>
    </row>
    <row r="158" spans="1:42" ht="16.5" thickTop="1" thickBot="1" x14ac:dyDescent="0.3">
      <c r="F158" s="221" t="s">
        <v>359</v>
      </c>
    </row>
    <row r="159" spans="1:42" ht="24.75" thickTop="1" thickBot="1" x14ac:dyDescent="0.4">
      <c r="A159" s="215" t="s">
        <v>364</v>
      </c>
      <c r="B159" s="216"/>
      <c r="C159" s="216"/>
      <c r="D159" s="217" t="s">
        <v>356</v>
      </c>
      <c r="E159" s="218">
        <f t="shared" ref="E159:AJ159" si="13">E157+E151+E40+E22+E11</f>
        <v>77827391.999999985</v>
      </c>
      <c r="F159" s="219">
        <f t="shared" si="13"/>
        <v>13.389999999999997</v>
      </c>
      <c r="G159" s="219">
        <f t="shared" si="13"/>
        <v>13.489999999999997</v>
      </c>
      <c r="H159" s="219">
        <f t="shared" si="13"/>
        <v>13.819999999999995</v>
      </c>
      <c r="I159" s="219">
        <f t="shared" si="13"/>
        <v>14.169999999999995</v>
      </c>
      <c r="J159" s="219">
        <f t="shared" si="13"/>
        <v>14.529999999999996</v>
      </c>
      <c r="K159" s="219">
        <f t="shared" si="13"/>
        <v>14.199999999999994</v>
      </c>
      <c r="L159" s="219">
        <f t="shared" si="13"/>
        <v>14.689999999999996</v>
      </c>
      <c r="M159" s="219">
        <f t="shared" si="13"/>
        <v>17.429999999999996</v>
      </c>
      <c r="N159" s="219">
        <f t="shared" si="13"/>
        <v>17.34</v>
      </c>
      <c r="O159" s="219">
        <f t="shared" si="13"/>
        <v>18.13</v>
      </c>
      <c r="P159" s="219">
        <f t="shared" si="13"/>
        <v>19.43</v>
      </c>
      <c r="Q159" s="219">
        <f t="shared" si="13"/>
        <v>21.33</v>
      </c>
      <c r="R159" s="219">
        <f t="shared" si="13"/>
        <v>23.209999999999997</v>
      </c>
      <c r="S159" s="219">
        <f t="shared" si="13"/>
        <v>27.490000000000002</v>
      </c>
      <c r="T159" s="219">
        <f t="shared" si="13"/>
        <v>32.419999999999995</v>
      </c>
      <c r="U159" s="219">
        <f t="shared" si="13"/>
        <v>35.179999999999993</v>
      </c>
      <c r="V159" s="219">
        <f t="shared" si="13"/>
        <v>37.169999999999987</v>
      </c>
      <c r="W159" s="219">
        <f t="shared" si="13"/>
        <v>39.04999999999999</v>
      </c>
      <c r="X159" s="219">
        <f t="shared" si="13"/>
        <v>40.459999999999987</v>
      </c>
      <c r="Y159" s="219">
        <f t="shared" si="13"/>
        <v>42.679999999999978</v>
      </c>
      <c r="Z159" s="219">
        <f t="shared" si="13"/>
        <v>42.979999999999976</v>
      </c>
      <c r="AA159" s="219">
        <f t="shared" si="13"/>
        <v>40.26</v>
      </c>
      <c r="AB159" s="219">
        <f t="shared" si="13"/>
        <v>41.179999999999993</v>
      </c>
      <c r="AC159" s="219">
        <f t="shared" si="13"/>
        <v>42.36</v>
      </c>
      <c r="AD159" s="219">
        <f t="shared" si="13"/>
        <v>43.05</v>
      </c>
      <c r="AE159" s="219">
        <f t="shared" si="13"/>
        <v>43.999999999999993</v>
      </c>
      <c r="AF159" s="219">
        <f t="shared" si="13"/>
        <v>44.339999999999996</v>
      </c>
      <c r="AG159" s="219">
        <f t="shared" si="13"/>
        <v>44.579999999999991</v>
      </c>
      <c r="AH159" s="219">
        <f t="shared" si="13"/>
        <v>44.79999999999999</v>
      </c>
      <c r="AI159" s="219">
        <f t="shared" si="13"/>
        <v>43.61999999999999</v>
      </c>
      <c r="AJ159" s="220">
        <f t="shared" si="13"/>
        <v>0</v>
      </c>
      <c r="AK159" s="332"/>
      <c r="AL159" s="332"/>
      <c r="AP159" s="27">
        <f>SUM(AP157+AP151+AP40+AP22+AP11)</f>
        <v>77827391.999999985</v>
      </c>
    </row>
    <row r="160" spans="1:42" ht="16.5" thickTop="1" thickBot="1" x14ac:dyDescent="0.3">
      <c r="E160" s="212" t="s">
        <v>365</v>
      </c>
      <c r="F160" s="206">
        <f t="shared" ref="F160:AJ160" si="14">86400*F159</f>
        <v>1156895.9999999998</v>
      </c>
      <c r="G160" s="207">
        <f t="shared" si="14"/>
        <v>1165535.9999999998</v>
      </c>
      <c r="H160" s="207">
        <f>86400*H159</f>
        <v>1194047.9999999995</v>
      </c>
      <c r="I160" s="207">
        <f>86400*I159</f>
        <v>1224287.9999999995</v>
      </c>
      <c r="J160" s="207">
        <f t="shared" si="14"/>
        <v>1255391.9999999995</v>
      </c>
      <c r="K160" s="207">
        <f t="shared" si="14"/>
        <v>1226879.9999999995</v>
      </c>
      <c r="L160" s="207">
        <f t="shared" si="14"/>
        <v>1269215.9999999995</v>
      </c>
      <c r="M160" s="207">
        <f t="shared" si="14"/>
        <v>1505951.9999999998</v>
      </c>
      <c r="N160" s="207">
        <f t="shared" si="14"/>
        <v>1498176</v>
      </c>
      <c r="O160" s="207">
        <f t="shared" si="14"/>
        <v>1566432</v>
      </c>
      <c r="P160" s="207">
        <f t="shared" si="14"/>
        <v>1678752</v>
      </c>
      <c r="Q160" s="207">
        <f t="shared" si="14"/>
        <v>1842911.9999999998</v>
      </c>
      <c r="R160" s="207">
        <f t="shared" si="14"/>
        <v>2005343.9999999998</v>
      </c>
      <c r="S160" s="207">
        <f t="shared" si="14"/>
        <v>2375136</v>
      </c>
      <c r="T160" s="207">
        <f t="shared" si="14"/>
        <v>2801087.9999999995</v>
      </c>
      <c r="U160" s="223">
        <f t="shared" si="14"/>
        <v>3039551.9999999995</v>
      </c>
      <c r="V160" s="207">
        <f t="shared" si="14"/>
        <v>3211487.9999999991</v>
      </c>
      <c r="W160" s="207">
        <f t="shared" si="14"/>
        <v>3373919.9999999991</v>
      </c>
      <c r="X160" s="207">
        <f t="shared" si="14"/>
        <v>3495743.9999999991</v>
      </c>
      <c r="Y160" s="207">
        <f t="shared" si="14"/>
        <v>3687551.9999999981</v>
      </c>
      <c r="Z160" s="207">
        <f t="shared" si="14"/>
        <v>3713471.9999999977</v>
      </c>
      <c r="AA160" s="207">
        <f t="shared" si="14"/>
        <v>3478464</v>
      </c>
      <c r="AB160" s="207">
        <f t="shared" si="14"/>
        <v>3557951.9999999995</v>
      </c>
      <c r="AC160" s="207">
        <f t="shared" si="14"/>
        <v>3659904</v>
      </c>
      <c r="AD160" s="207">
        <f t="shared" si="14"/>
        <v>3719519.9999999995</v>
      </c>
      <c r="AE160" s="207">
        <f t="shared" si="14"/>
        <v>3801599.9999999995</v>
      </c>
      <c r="AF160" s="207">
        <f t="shared" si="14"/>
        <v>3830975.9999999995</v>
      </c>
      <c r="AG160" s="207">
        <f t="shared" si="14"/>
        <v>3851711.9999999991</v>
      </c>
      <c r="AH160" s="207">
        <f t="shared" si="14"/>
        <v>3870719.9999999991</v>
      </c>
      <c r="AI160" s="207">
        <f t="shared" si="14"/>
        <v>3768767.9999999991</v>
      </c>
      <c r="AJ160" s="208">
        <f t="shared" si="14"/>
        <v>0</v>
      </c>
      <c r="AK160" s="333"/>
      <c r="AL160" s="333"/>
      <c r="AM160" s="209"/>
    </row>
    <row r="161" spans="5:39" ht="15.75" thickTop="1" x14ac:dyDescent="0.25">
      <c r="E161" s="213" t="s">
        <v>355</v>
      </c>
      <c r="AM161" s="209"/>
    </row>
  </sheetData>
  <conditionalFormatting sqref="F5:AL6 F8:AL9">
    <cfRule type="cellIs" dxfId="54" priority="23" operator="greaterThan">
      <formula>0</formula>
    </cfRule>
  </conditionalFormatting>
  <conditionalFormatting sqref="F13:AL14 F16:AL18">
    <cfRule type="cellIs" dxfId="53" priority="22" operator="greaterThan">
      <formula>0</formula>
    </cfRule>
  </conditionalFormatting>
  <conditionalFormatting sqref="F27:AL38">
    <cfRule type="cellIs" dxfId="52" priority="21" operator="greaterThan">
      <formula>0</formula>
    </cfRule>
  </conditionalFormatting>
  <conditionalFormatting sqref="AJ97:AL126 F44:AL94 AA128:AG129 AA131:AG131 AA133:AG133 AA135:AG136 AA138:AG141 AA145:AG148 AA124:AG126 AJ145:AL148 AJ138:AL141 AJ135:AL136 AJ133:AL133 AJ131:AL131 AJ128:AL129">
    <cfRule type="cellIs" dxfId="51" priority="20" operator="greaterThan">
      <formula>0</formula>
    </cfRule>
  </conditionalFormatting>
  <conditionalFormatting sqref="F153:AL155">
    <cfRule type="cellIs" dxfId="50" priority="19" operator="greaterThan">
      <formula>0</formula>
    </cfRule>
  </conditionalFormatting>
  <conditionalFormatting sqref="F97:S126 F128:S129 F131:S131 F133:S133 F135:S136 F138:S141 F145:S148">
    <cfRule type="cellIs" dxfId="49" priority="18" operator="greaterThan">
      <formula>0</formula>
    </cfRule>
  </conditionalFormatting>
  <conditionalFormatting sqref="T97:Z126 T128:Z129 T131:Z131 T133:Z133 T135:Z136 T138:Z141 T145:Z148 AA97:AG123">
    <cfRule type="cellIs" dxfId="48" priority="10" operator="greaterThan">
      <formula>0</formula>
    </cfRule>
  </conditionalFormatting>
  <conditionalFormatting sqref="F25:AL25">
    <cfRule type="cellIs" dxfId="47" priority="8" operator="greaterThan">
      <formula>0</formula>
    </cfRule>
  </conditionalFormatting>
  <conditionalFormatting sqref="F24:AI24">
    <cfRule type="cellIs" dxfId="46" priority="5" operator="greaterThan">
      <formula>0</formula>
    </cfRule>
  </conditionalFormatting>
  <conditionalFormatting sqref="AH128:AH129 AH131 AH133 AH135:AH136 AH138:AH141 AH145:AH148 AH124:AH126">
    <cfRule type="cellIs" dxfId="45" priority="4" operator="greaterThan">
      <formula>0</formula>
    </cfRule>
  </conditionalFormatting>
  <conditionalFormatting sqref="AH97:AH123">
    <cfRule type="cellIs" dxfId="44" priority="3" operator="greaterThan">
      <formula>0</formula>
    </cfRule>
  </conditionalFormatting>
  <conditionalFormatting sqref="AI128:AI129 AI131 AI133 AI135:AI136 AI138:AI141 AI145:AI148 AI124:AI126">
    <cfRule type="cellIs" dxfId="43" priority="2" operator="greaterThan">
      <formula>0</formula>
    </cfRule>
  </conditionalFormatting>
  <conditionalFormatting sqref="AI97:AI123">
    <cfRule type="cellIs" dxfId="42" priority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AP161"/>
  <sheetViews>
    <sheetView zoomScaleNormal="100" workbookViewId="0">
      <pane xSplit="5" ySplit="4" topLeftCell="AA83" activePane="bottomRight" state="frozen"/>
      <selection pane="topRight" activeCell="O1" sqref="O1"/>
      <selection pane="bottomLeft" activeCell="A4" sqref="A4"/>
      <selection pane="bottomRight" activeCell="C90" sqref="C90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8.7109375" style="6" bestFit="1" customWidth="1"/>
    <col min="6" max="14" width="9.140625" style="37" customWidth="1"/>
    <col min="15" max="16" width="9.140625" style="13" customWidth="1"/>
    <col min="17" max="20" width="9.140625" style="13"/>
    <col min="21" max="21" width="9.140625" style="37"/>
    <col min="22" max="23" width="9.140625" style="13"/>
    <col min="24" max="24" width="9.140625" style="4"/>
    <col min="25" max="25" width="9.140625" style="13"/>
    <col min="26" max="26" width="9.140625" style="4"/>
    <col min="27" max="27" width="9.140625" style="13"/>
    <col min="28" max="29" width="9.140625" style="4"/>
    <col min="30" max="30" width="9.140625" style="4" customWidth="1"/>
    <col min="31" max="31" width="9.140625" style="4"/>
    <col min="32" max="32" width="9.140625" style="13"/>
    <col min="33" max="37" width="9.140625" style="4"/>
    <col min="38" max="38" width="9.5703125" style="4" bestFit="1" customWidth="1"/>
    <col min="42" max="42" width="13.5703125" customWidth="1"/>
    <col min="248" max="248" width="13.42578125" bestFit="1" customWidth="1"/>
    <col min="249" max="249" width="22.28515625" bestFit="1" customWidth="1"/>
    <col min="250" max="250" width="27.5703125" bestFit="1" customWidth="1"/>
    <col min="251" max="251" width="9.7109375" bestFit="1" customWidth="1"/>
    <col min="252" max="253" width="9.7109375" customWidth="1"/>
    <col min="254" max="254" width="14.140625" customWidth="1"/>
    <col min="255" max="255" width="15.42578125" bestFit="1" customWidth="1"/>
    <col min="256" max="256" width="15.140625" bestFit="1" customWidth="1"/>
    <col min="257" max="258" width="11.28515625" bestFit="1" customWidth="1"/>
    <col min="259" max="259" width="12" customWidth="1"/>
    <col min="260" max="260" width="13.140625" customWidth="1"/>
    <col min="261" max="266" width="7.7109375" customWidth="1"/>
    <col min="267" max="267" width="8.5703125" bestFit="1" customWidth="1"/>
    <col min="268" max="269" width="7.7109375" customWidth="1"/>
    <col min="270" max="270" width="8.5703125" bestFit="1" customWidth="1"/>
    <col min="271" max="271" width="7.7109375" customWidth="1"/>
    <col min="504" max="504" width="13.42578125" bestFit="1" customWidth="1"/>
    <col min="505" max="505" width="22.28515625" bestFit="1" customWidth="1"/>
    <col min="506" max="506" width="27.5703125" bestFit="1" customWidth="1"/>
    <col min="507" max="507" width="9.7109375" bestFit="1" customWidth="1"/>
    <col min="508" max="509" width="9.7109375" customWidth="1"/>
    <col min="510" max="510" width="14.140625" customWidth="1"/>
    <col min="511" max="511" width="15.42578125" bestFit="1" customWidth="1"/>
    <col min="512" max="512" width="15.140625" bestFit="1" customWidth="1"/>
    <col min="513" max="514" width="11.28515625" bestFit="1" customWidth="1"/>
    <col min="515" max="515" width="12" customWidth="1"/>
    <col min="516" max="516" width="13.140625" customWidth="1"/>
    <col min="517" max="522" width="7.7109375" customWidth="1"/>
    <col min="523" max="523" width="8.5703125" bestFit="1" customWidth="1"/>
    <col min="524" max="525" width="7.7109375" customWidth="1"/>
    <col min="526" max="526" width="8.5703125" bestFit="1" customWidth="1"/>
    <col min="527" max="527" width="7.7109375" customWidth="1"/>
    <col min="760" max="760" width="13.42578125" bestFit="1" customWidth="1"/>
    <col min="761" max="761" width="22.28515625" bestFit="1" customWidth="1"/>
    <col min="762" max="762" width="27.5703125" bestFit="1" customWidth="1"/>
    <col min="763" max="763" width="9.7109375" bestFit="1" customWidth="1"/>
    <col min="764" max="765" width="9.7109375" customWidth="1"/>
    <col min="766" max="766" width="14.140625" customWidth="1"/>
    <col min="767" max="767" width="15.42578125" bestFit="1" customWidth="1"/>
    <col min="768" max="768" width="15.140625" bestFit="1" customWidth="1"/>
    <col min="769" max="770" width="11.28515625" bestFit="1" customWidth="1"/>
    <col min="771" max="771" width="12" customWidth="1"/>
    <col min="772" max="772" width="13.140625" customWidth="1"/>
    <col min="773" max="778" width="7.7109375" customWidth="1"/>
    <col min="779" max="779" width="8.5703125" bestFit="1" customWidth="1"/>
    <col min="780" max="781" width="7.7109375" customWidth="1"/>
    <col min="782" max="782" width="8.5703125" bestFit="1" customWidth="1"/>
    <col min="783" max="783" width="7.7109375" customWidth="1"/>
    <col min="1016" max="1016" width="13.42578125" bestFit="1" customWidth="1"/>
    <col min="1017" max="1017" width="22.28515625" bestFit="1" customWidth="1"/>
    <col min="1018" max="1018" width="27.5703125" bestFit="1" customWidth="1"/>
    <col min="1019" max="1019" width="9.7109375" bestFit="1" customWidth="1"/>
    <col min="1020" max="1021" width="9.7109375" customWidth="1"/>
    <col min="1022" max="1022" width="14.140625" customWidth="1"/>
    <col min="1023" max="1023" width="15.42578125" bestFit="1" customWidth="1"/>
    <col min="1024" max="1024" width="15.140625" bestFit="1" customWidth="1"/>
    <col min="1025" max="1026" width="11.28515625" bestFit="1" customWidth="1"/>
    <col min="1027" max="1027" width="12" customWidth="1"/>
    <col min="1028" max="1028" width="13.140625" customWidth="1"/>
    <col min="1029" max="1034" width="7.7109375" customWidth="1"/>
    <col min="1035" max="1035" width="8.5703125" bestFit="1" customWidth="1"/>
    <col min="1036" max="1037" width="7.7109375" customWidth="1"/>
    <col min="1038" max="1038" width="8.5703125" bestFit="1" customWidth="1"/>
    <col min="1039" max="1039" width="7.7109375" customWidth="1"/>
    <col min="1272" max="1272" width="13.42578125" bestFit="1" customWidth="1"/>
    <col min="1273" max="1273" width="22.28515625" bestFit="1" customWidth="1"/>
    <col min="1274" max="1274" width="27.5703125" bestFit="1" customWidth="1"/>
    <col min="1275" max="1275" width="9.7109375" bestFit="1" customWidth="1"/>
    <col min="1276" max="1277" width="9.7109375" customWidth="1"/>
    <col min="1278" max="1278" width="14.140625" customWidth="1"/>
    <col min="1279" max="1279" width="15.42578125" bestFit="1" customWidth="1"/>
    <col min="1280" max="1280" width="15.140625" bestFit="1" customWidth="1"/>
    <col min="1281" max="1282" width="11.28515625" bestFit="1" customWidth="1"/>
    <col min="1283" max="1283" width="12" customWidth="1"/>
    <col min="1284" max="1284" width="13.140625" customWidth="1"/>
    <col min="1285" max="1290" width="7.7109375" customWidth="1"/>
    <col min="1291" max="1291" width="8.5703125" bestFit="1" customWidth="1"/>
    <col min="1292" max="1293" width="7.7109375" customWidth="1"/>
    <col min="1294" max="1294" width="8.5703125" bestFit="1" customWidth="1"/>
    <col min="1295" max="1295" width="7.7109375" customWidth="1"/>
    <col min="1528" max="1528" width="13.42578125" bestFit="1" customWidth="1"/>
    <col min="1529" max="1529" width="22.28515625" bestFit="1" customWidth="1"/>
    <col min="1530" max="1530" width="27.5703125" bestFit="1" customWidth="1"/>
    <col min="1531" max="1531" width="9.7109375" bestFit="1" customWidth="1"/>
    <col min="1532" max="1533" width="9.7109375" customWidth="1"/>
    <col min="1534" max="1534" width="14.140625" customWidth="1"/>
    <col min="1535" max="1535" width="15.42578125" bestFit="1" customWidth="1"/>
    <col min="1536" max="1536" width="15.140625" bestFit="1" customWidth="1"/>
    <col min="1537" max="1538" width="11.28515625" bestFit="1" customWidth="1"/>
    <col min="1539" max="1539" width="12" customWidth="1"/>
    <col min="1540" max="1540" width="13.140625" customWidth="1"/>
    <col min="1541" max="1546" width="7.7109375" customWidth="1"/>
    <col min="1547" max="1547" width="8.5703125" bestFit="1" customWidth="1"/>
    <col min="1548" max="1549" width="7.7109375" customWidth="1"/>
    <col min="1550" max="1550" width="8.5703125" bestFit="1" customWidth="1"/>
    <col min="1551" max="1551" width="7.7109375" customWidth="1"/>
    <col min="1784" max="1784" width="13.42578125" bestFit="1" customWidth="1"/>
    <col min="1785" max="1785" width="22.28515625" bestFit="1" customWidth="1"/>
    <col min="1786" max="1786" width="27.5703125" bestFit="1" customWidth="1"/>
    <col min="1787" max="1787" width="9.7109375" bestFit="1" customWidth="1"/>
    <col min="1788" max="1789" width="9.7109375" customWidth="1"/>
    <col min="1790" max="1790" width="14.140625" customWidth="1"/>
    <col min="1791" max="1791" width="15.42578125" bestFit="1" customWidth="1"/>
    <col min="1792" max="1792" width="15.140625" bestFit="1" customWidth="1"/>
    <col min="1793" max="1794" width="11.28515625" bestFit="1" customWidth="1"/>
    <col min="1795" max="1795" width="12" customWidth="1"/>
    <col min="1796" max="1796" width="13.140625" customWidth="1"/>
    <col min="1797" max="1802" width="7.7109375" customWidth="1"/>
    <col min="1803" max="1803" width="8.5703125" bestFit="1" customWidth="1"/>
    <col min="1804" max="1805" width="7.7109375" customWidth="1"/>
    <col min="1806" max="1806" width="8.5703125" bestFit="1" customWidth="1"/>
    <col min="1807" max="1807" width="7.7109375" customWidth="1"/>
    <col min="2040" max="2040" width="13.42578125" bestFit="1" customWidth="1"/>
    <col min="2041" max="2041" width="22.28515625" bestFit="1" customWidth="1"/>
    <col min="2042" max="2042" width="27.5703125" bestFit="1" customWidth="1"/>
    <col min="2043" max="2043" width="9.7109375" bestFit="1" customWidth="1"/>
    <col min="2044" max="2045" width="9.7109375" customWidth="1"/>
    <col min="2046" max="2046" width="14.140625" customWidth="1"/>
    <col min="2047" max="2047" width="15.42578125" bestFit="1" customWidth="1"/>
    <col min="2048" max="2048" width="15.140625" bestFit="1" customWidth="1"/>
    <col min="2049" max="2050" width="11.28515625" bestFit="1" customWidth="1"/>
    <col min="2051" max="2051" width="12" customWidth="1"/>
    <col min="2052" max="2052" width="13.140625" customWidth="1"/>
    <col min="2053" max="2058" width="7.7109375" customWidth="1"/>
    <col min="2059" max="2059" width="8.5703125" bestFit="1" customWidth="1"/>
    <col min="2060" max="2061" width="7.7109375" customWidth="1"/>
    <col min="2062" max="2062" width="8.5703125" bestFit="1" customWidth="1"/>
    <col min="2063" max="2063" width="7.7109375" customWidth="1"/>
    <col min="2296" max="2296" width="13.42578125" bestFit="1" customWidth="1"/>
    <col min="2297" max="2297" width="22.28515625" bestFit="1" customWidth="1"/>
    <col min="2298" max="2298" width="27.5703125" bestFit="1" customWidth="1"/>
    <col min="2299" max="2299" width="9.7109375" bestFit="1" customWidth="1"/>
    <col min="2300" max="2301" width="9.7109375" customWidth="1"/>
    <col min="2302" max="2302" width="14.140625" customWidth="1"/>
    <col min="2303" max="2303" width="15.42578125" bestFit="1" customWidth="1"/>
    <col min="2304" max="2304" width="15.140625" bestFit="1" customWidth="1"/>
    <col min="2305" max="2306" width="11.28515625" bestFit="1" customWidth="1"/>
    <col min="2307" max="2307" width="12" customWidth="1"/>
    <col min="2308" max="2308" width="13.140625" customWidth="1"/>
    <col min="2309" max="2314" width="7.7109375" customWidth="1"/>
    <col min="2315" max="2315" width="8.5703125" bestFit="1" customWidth="1"/>
    <col min="2316" max="2317" width="7.7109375" customWidth="1"/>
    <col min="2318" max="2318" width="8.5703125" bestFit="1" customWidth="1"/>
    <col min="2319" max="2319" width="7.7109375" customWidth="1"/>
    <col min="2552" max="2552" width="13.42578125" bestFit="1" customWidth="1"/>
    <col min="2553" max="2553" width="22.28515625" bestFit="1" customWidth="1"/>
    <col min="2554" max="2554" width="27.5703125" bestFit="1" customWidth="1"/>
    <col min="2555" max="2555" width="9.7109375" bestFit="1" customWidth="1"/>
    <col min="2556" max="2557" width="9.7109375" customWidth="1"/>
    <col min="2558" max="2558" width="14.140625" customWidth="1"/>
    <col min="2559" max="2559" width="15.42578125" bestFit="1" customWidth="1"/>
    <col min="2560" max="2560" width="15.140625" bestFit="1" customWidth="1"/>
    <col min="2561" max="2562" width="11.28515625" bestFit="1" customWidth="1"/>
    <col min="2563" max="2563" width="12" customWidth="1"/>
    <col min="2564" max="2564" width="13.140625" customWidth="1"/>
    <col min="2565" max="2570" width="7.7109375" customWidth="1"/>
    <col min="2571" max="2571" width="8.5703125" bestFit="1" customWidth="1"/>
    <col min="2572" max="2573" width="7.7109375" customWidth="1"/>
    <col min="2574" max="2574" width="8.5703125" bestFit="1" customWidth="1"/>
    <col min="2575" max="2575" width="7.7109375" customWidth="1"/>
    <col min="2808" max="2808" width="13.42578125" bestFit="1" customWidth="1"/>
    <col min="2809" max="2809" width="22.28515625" bestFit="1" customWidth="1"/>
    <col min="2810" max="2810" width="27.5703125" bestFit="1" customWidth="1"/>
    <col min="2811" max="2811" width="9.7109375" bestFit="1" customWidth="1"/>
    <col min="2812" max="2813" width="9.7109375" customWidth="1"/>
    <col min="2814" max="2814" width="14.140625" customWidth="1"/>
    <col min="2815" max="2815" width="15.42578125" bestFit="1" customWidth="1"/>
    <col min="2816" max="2816" width="15.140625" bestFit="1" customWidth="1"/>
    <col min="2817" max="2818" width="11.28515625" bestFit="1" customWidth="1"/>
    <col min="2819" max="2819" width="12" customWidth="1"/>
    <col min="2820" max="2820" width="13.140625" customWidth="1"/>
    <col min="2821" max="2826" width="7.7109375" customWidth="1"/>
    <col min="2827" max="2827" width="8.5703125" bestFit="1" customWidth="1"/>
    <col min="2828" max="2829" width="7.7109375" customWidth="1"/>
    <col min="2830" max="2830" width="8.5703125" bestFit="1" customWidth="1"/>
    <col min="2831" max="2831" width="7.7109375" customWidth="1"/>
    <col min="3064" max="3064" width="13.42578125" bestFit="1" customWidth="1"/>
    <col min="3065" max="3065" width="22.28515625" bestFit="1" customWidth="1"/>
    <col min="3066" max="3066" width="27.5703125" bestFit="1" customWidth="1"/>
    <col min="3067" max="3067" width="9.7109375" bestFit="1" customWidth="1"/>
    <col min="3068" max="3069" width="9.7109375" customWidth="1"/>
    <col min="3070" max="3070" width="14.140625" customWidth="1"/>
    <col min="3071" max="3071" width="15.42578125" bestFit="1" customWidth="1"/>
    <col min="3072" max="3072" width="15.140625" bestFit="1" customWidth="1"/>
    <col min="3073" max="3074" width="11.28515625" bestFit="1" customWidth="1"/>
    <col min="3075" max="3075" width="12" customWidth="1"/>
    <col min="3076" max="3076" width="13.140625" customWidth="1"/>
    <col min="3077" max="3082" width="7.7109375" customWidth="1"/>
    <col min="3083" max="3083" width="8.5703125" bestFit="1" customWidth="1"/>
    <col min="3084" max="3085" width="7.7109375" customWidth="1"/>
    <col min="3086" max="3086" width="8.5703125" bestFit="1" customWidth="1"/>
    <col min="3087" max="3087" width="7.7109375" customWidth="1"/>
    <col min="3320" max="3320" width="13.42578125" bestFit="1" customWidth="1"/>
    <col min="3321" max="3321" width="22.28515625" bestFit="1" customWidth="1"/>
    <col min="3322" max="3322" width="27.5703125" bestFit="1" customWidth="1"/>
    <col min="3323" max="3323" width="9.7109375" bestFit="1" customWidth="1"/>
    <col min="3324" max="3325" width="9.7109375" customWidth="1"/>
    <col min="3326" max="3326" width="14.140625" customWidth="1"/>
    <col min="3327" max="3327" width="15.42578125" bestFit="1" customWidth="1"/>
    <col min="3328" max="3328" width="15.140625" bestFit="1" customWidth="1"/>
    <col min="3329" max="3330" width="11.28515625" bestFit="1" customWidth="1"/>
    <col min="3331" max="3331" width="12" customWidth="1"/>
    <col min="3332" max="3332" width="13.140625" customWidth="1"/>
    <col min="3333" max="3338" width="7.7109375" customWidth="1"/>
    <col min="3339" max="3339" width="8.5703125" bestFit="1" customWidth="1"/>
    <col min="3340" max="3341" width="7.7109375" customWidth="1"/>
    <col min="3342" max="3342" width="8.5703125" bestFit="1" customWidth="1"/>
    <col min="3343" max="3343" width="7.7109375" customWidth="1"/>
    <col min="3576" max="3576" width="13.42578125" bestFit="1" customWidth="1"/>
    <col min="3577" max="3577" width="22.28515625" bestFit="1" customWidth="1"/>
    <col min="3578" max="3578" width="27.5703125" bestFit="1" customWidth="1"/>
    <col min="3579" max="3579" width="9.7109375" bestFit="1" customWidth="1"/>
    <col min="3580" max="3581" width="9.7109375" customWidth="1"/>
    <col min="3582" max="3582" width="14.140625" customWidth="1"/>
    <col min="3583" max="3583" width="15.42578125" bestFit="1" customWidth="1"/>
    <col min="3584" max="3584" width="15.140625" bestFit="1" customWidth="1"/>
    <col min="3585" max="3586" width="11.28515625" bestFit="1" customWidth="1"/>
    <col min="3587" max="3587" width="12" customWidth="1"/>
    <col min="3588" max="3588" width="13.140625" customWidth="1"/>
    <col min="3589" max="3594" width="7.7109375" customWidth="1"/>
    <col min="3595" max="3595" width="8.5703125" bestFit="1" customWidth="1"/>
    <col min="3596" max="3597" width="7.7109375" customWidth="1"/>
    <col min="3598" max="3598" width="8.5703125" bestFit="1" customWidth="1"/>
    <col min="3599" max="3599" width="7.7109375" customWidth="1"/>
    <col min="3832" max="3832" width="13.42578125" bestFit="1" customWidth="1"/>
    <col min="3833" max="3833" width="22.28515625" bestFit="1" customWidth="1"/>
    <col min="3834" max="3834" width="27.5703125" bestFit="1" customWidth="1"/>
    <col min="3835" max="3835" width="9.7109375" bestFit="1" customWidth="1"/>
    <col min="3836" max="3837" width="9.7109375" customWidth="1"/>
    <col min="3838" max="3838" width="14.140625" customWidth="1"/>
    <col min="3839" max="3839" width="15.42578125" bestFit="1" customWidth="1"/>
    <col min="3840" max="3840" width="15.140625" bestFit="1" customWidth="1"/>
    <col min="3841" max="3842" width="11.28515625" bestFit="1" customWidth="1"/>
    <col min="3843" max="3843" width="12" customWidth="1"/>
    <col min="3844" max="3844" width="13.140625" customWidth="1"/>
    <col min="3845" max="3850" width="7.7109375" customWidth="1"/>
    <col min="3851" max="3851" width="8.5703125" bestFit="1" customWidth="1"/>
    <col min="3852" max="3853" width="7.7109375" customWidth="1"/>
    <col min="3854" max="3854" width="8.5703125" bestFit="1" customWidth="1"/>
    <col min="3855" max="3855" width="7.7109375" customWidth="1"/>
    <col min="4088" max="4088" width="13.42578125" bestFit="1" customWidth="1"/>
    <col min="4089" max="4089" width="22.28515625" bestFit="1" customWidth="1"/>
    <col min="4090" max="4090" width="27.5703125" bestFit="1" customWidth="1"/>
    <col min="4091" max="4091" width="9.7109375" bestFit="1" customWidth="1"/>
    <col min="4092" max="4093" width="9.7109375" customWidth="1"/>
    <col min="4094" max="4094" width="14.140625" customWidth="1"/>
    <col min="4095" max="4095" width="15.42578125" bestFit="1" customWidth="1"/>
    <col min="4096" max="4096" width="15.140625" bestFit="1" customWidth="1"/>
    <col min="4097" max="4098" width="11.28515625" bestFit="1" customWidth="1"/>
    <col min="4099" max="4099" width="12" customWidth="1"/>
    <col min="4100" max="4100" width="13.140625" customWidth="1"/>
    <col min="4101" max="4106" width="7.7109375" customWidth="1"/>
    <col min="4107" max="4107" width="8.5703125" bestFit="1" customWidth="1"/>
    <col min="4108" max="4109" width="7.7109375" customWidth="1"/>
    <col min="4110" max="4110" width="8.5703125" bestFit="1" customWidth="1"/>
    <col min="4111" max="4111" width="7.7109375" customWidth="1"/>
    <col min="4344" max="4344" width="13.42578125" bestFit="1" customWidth="1"/>
    <col min="4345" max="4345" width="22.28515625" bestFit="1" customWidth="1"/>
    <col min="4346" max="4346" width="27.5703125" bestFit="1" customWidth="1"/>
    <col min="4347" max="4347" width="9.7109375" bestFit="1" customWidth="1"/>
    <col min="4348" max="4349" width="9.7109375" customWidth="1"/>
    <col min="4350" max="4350" width="14.140625" customWidth="1"/>
    <col min="4351" max="4351" width="15.42578125" bestFit="1" customWidth="1"/>
    <col min="4352" max="4352" width="15.140625" bestFit="1" customWidth="1"/>
    <col min="4353" max="4354" width="11.28515625" bestFit="1" customWidth="1"/>
    <col min="4355" max="4355" width="12" customWidth="1"/>
    <col min="4356" max="4356" width="13.140625" customWidth="1"/>
    <col min="4357" max="4362" width="7.7109375" customWidth="1"/>
    <col min="4363" max="4363" width="8.5703125" bestFit="1" customWidth="1"/>
    <col min="4364" max="4365" width="7.7109375" customWidth="1"/>
    <col min="4366" max="4366" width="8.5703125" bestFit="1" customWidth="1"/>
    <col min="4367" max="4367" width="7.7109375" customWidth="1"/>
    <col min="4600" max="4600" width="13.42578125" bestFit="1" customWidth="1"/>
    <col min="4601" max="4601" width="22.28515625" bestFit="1" customWidth="1"/>
    <col min="4602" max="4602" width="27.5703125" bestFit="1" customWidth="1"/>
    <col min="4603" max="4603" width="9.7109375" bestFit="1" customWidth="1"/>
    <col min="4604" max="4605" width="9.7109375" customWidth="1"/>
    <col min="4606" max="4606" width="14.140625" customWidth="1"/>
    <col min="4607" max="4607" width="15.42578125" bestFit="1" customWidth="1"/>
    <col min="4608" max="4608" width="15.140625" bestFit="1" customWidth="1"/>
    <col min="4609" max="4610" width="11.28515625" bestFit="1" customWidth="1"/>
    <col min="4611" max="4611" width="12" customWidth="1"/>
    <col min="4612" max="4612" width="13.140625" customWidth="1"/>
    <col min="4613" max="4618" width="7.7109375" customWidth="1"/>
    <col min="4619" max="4619" width="8.5703125" bestFit="1" customWidth="1"/>
    <col min="4620" max="4621" width="7.7109375" customWidth="1"/>
    <col min="4622" max="4622" width="8.5703125" bestFit="1" customWidth="1"/>
    <col min="4623" max="4623" width="7.7109375" customWidth="1"/>
    <col min="4856" max="4856" width="13.42578125" bestFit="1" customWidth="1"/>
    <col min="4857" max="4857" width="22.28515625" bestFit="1" customWidth="1"/>
    <col min="4858" max="4858" width="27.5703125" bestFit="1" customWidth="1"/>
    <col min="4859" max="4859" width="9.7109375" bestFit="1" customWidth="1"/>
    <col min="4860" max="4861" width="9.7109375" customWidth="1"/>
    <col min="4862" max="4862" width="14.140625" customWidth="1"/>
    <col min="4863" max="4863" width="15.42578125" bestFit="1" customWidth="1"/>
    <col min="4864" max="4864" width="15.140625" bestFit="1" customWidth="1"/>
    <col min="4865" max="4866" width="11.28515625" bestFit="1" customWidth="1"/>
    <col min="4867" max="4867" width="12" customWidth="1"/>
    <col min="4868" max="4868" width="13.140625" customWidth="1"/>
    <col min="4869" max="4874" width="7.7109375" customWidth="1"/>
    <col min="4875" max="4875" width="8.5703125" bestFit="1" customWidth="1"/>
    <col min="4876" max="4877" width="7.7109375" customWidth="1"/>
    <col min="4878" max="4878" width="8.5703125" bestFit="1" customWidth="1"/>
    <col min="4879" max="4879" width="7.7109375" customWidth="1"/>
    <col min="5112" max="5112" width="13.42578125" bestFit="1" customWidth="1"/>
    <col min="5113" max="5113" width="22.28515625" bestFit="1" customWidth="1"/>
    <col min="5114" max="5114" width="27.5703125" bestFit="1" customWidth="1"/>
    <col min="5115" max="5115" width="9.7109375" bestFit="1" customWidth="1"/>
    <col min="5116" max="5117" width="9.7109375" customWidth="1"/>
    <col min="5118" max="5118" width="14.140625" customWidth="1"/>
    <col min="5119" max="5119" width="15.42578125" bestFit="1" customWidth="1"/>
    <col min="5120" max="5120" width="15.140625" bestFit="1" customWidth="1"/>
    <col min="5121" max="5122" width="11.28515625" bestFit="1" customWidth="1"/>
    <col min="5123" max="5123" width="12" customWidth="1"/>
    <col min="5124" max="5124" width="13.140625" customWidth="1"/>
    <col min="5125" max="5130" width="7.7109375" customWidth="1"/>
    <col min="5131" max="5131" width="8.5703125" bestFit="1" customWidth="1"/>
    <col min="5132" max="5133" width="7.7109375" customWidth="1"/>
    <col min="5134" max="5134" width="8.5703125" bestFit="1" customWidth="1"/>
    <col min="5135" max="5135" width="7.7109375" customWidth="1"/>
    <col min="5368" max="5368" width="13.42578125" bestFit="1" customWidth="1"/>
    <col min="5369" max="5369" width="22.28515625" bestFit="1" customWidth="1"/>
    <col min="5370" max="5370" width="27.5703125" bestFit="1" customWidth="1"/>
    <col min="5371" max="5371" width="9.7109375" bestFit="1" customWidth="1"/>
    <col min="5372" max="5373" width="9.7109375" customWidth="1"/>
    <col min="5374" max="5374" width="14.140625" customWidth="1"/>
    <col min="5375" max="5375" width="15.42578125" bestFit="1" customWidth="1"/>
    <col min="5376" max="5376" width="15.140625" bestFit="1" customWidth="1"/>
    <col min="5377" max="5378" width="11.28515625" bestFit="1" customWidth="1"/>
    <col min="5379" max="5379" width="12" customWidth="1"/>
    <col min="5380" max="5380" width="13.140625" customWidth="1"/>
    <col min="5381" max="5386" width="7.7109375" customWidth="1"/>
    <col min="5387" max="5387" width="8.5703125" bestFit="1" customWidth="1"/>
    <col min="5388" max="5389" width="7.7109375" customWidth="1"/>
    <col min="5390" max="5390" width="8.5703125" bestFit="1" customWidth="1"/>
    <col min="5391" max="5391" width="7.7109375" customWidth="1"/>
    <col min="5624" max="5624" width="13.42578125" bestFit="1" customWidth="1"/>
    <col min="5625" max="5625" width="22.28515625" bestFit="1" customWidth="1"/>
    <col min="5626" max="5626" width="27.5703125" bestFit="1" customWidth="1"/>
    <col min="5627" max="5627" width="9.7109375" bestFit="1" customWidth="1"/>
    <col min="5628" max="5629" width="9.7109375" customWidth="1"/>
    <col min="5630" max="5630" width="14.140625" customWidth="1"/>
    <col min="5631" max="5631" width="15.42578125" bestFit="1" customWidth="1"/>
    <col min="5632" max="5632" width="15.140625" bestFit="1" customWidth="1"/>
    <col min="5633" max="5634" width="11.28515625" bestFit="1" customWidth="1"/>
    <col min="5635" max="5635" width="12" customWidth="1"/>
    <col min="5636" max="5636" width="13.140625" customWidth="1"/>
    <col min="5637" max="5642" width="7.7109375" customWidth="1"/>
    <col min="5643" max="5643" width="8.5703125" bestFit="1" customWidth="1"/>
    <col min="5644" max="5645" width="7.7109375" customWidth="1"/>
    <col min="5646" max="5646" width="8.5703125" bestFit="1" customWidth="1"/>
    <col min="5647" max="5647" width="7.7109375" customWidth="1"/>
    <col min="5880" max="5880" width="13.42578125" bestFit="1" customWidth="1"/>
    <col min="5881" max="5881" width="22.28515625" bestFit="1" customWidth="1"/>
    <col min="5882" max="5882" width="27.5703125" bestFit="1" customWidth="1"/>
    <col min="5883" max="5883" width="9.7109375" bestFit="1" customWidth="1"/>
    <col min="5884" max="5885" width="9.7109375" customWidth="1"/>
    <col min="5886" max="5886" width="14.140625" customWidth="1"/>
    <col min="5887" max="5887" width="15.42578125" bestFit="1" customWidth="1"/>
    <col min="5888" max="5888" width="15.140625" bestFit="1" customWidth="1"/>
    <col min="5889" max="5890" width="11.28515625" bestFit="1" customWidth="1"/>
    <col min="5891" max="5891" width="12" customWidth="1"/>
    <col min="5892" max="5892" width="13.140625" customWidth="1"/>
    <col min="5893" max="5898" width="7.7109375" customWidth="1"/>
    <col min="5899" max="5899" width="8.5703125" bestFit="1" customWidth="1"/>
    <col min="5900" max="5901" width="7.7109375" customWidth="1"/>
    <col min="5902" max="5902" width="8.5703125" bestFit="1" customWidth="1"/>
    <col min="5903" max="5903" width="7.7109375" customWidth="1"/>
    <col min="6136" max="6136" width="13.42578125" bestFit="1" customWidth="1"/>
    <col min="6137" max="6137" width="22.28515625" bestFit="1" customWidth="1"/>
    <col min="6138" max="6138" width="27.5703125" bestFit="1" customWidth="1"/>
    <col min="6139" max="6139" width="9.7109375" bestFit="1" customWidth="1"/>
    <col min="6140" max="6141" width="9.7109375" customWidth="1"/>
    <col min="6142" max="6142" width="14.140625" customWidth="1"/>
    <col min="6143" max="6143" width="15.42578125" bestFit="1" customWidth="1"/>
    <col min="6144" max="6144" width="15.140625" bestFit="1" customWidth="1"/>
    <col min="6145" max="6146" width="11.28515625" bestFit="1" customWidth="1"/>
    <col min="6147" max="6147" width="12" customWidth="1"/>
    <col min="6148" max="6148" width="13.140625" customWidth="1"/>
    <col min="6149" max="6154" width="7.7109375" customWidth="1"/>
    <col min="6155" max="6155" width="8.5703125" bestFit="1" customWidth="1"/>
    <col min="6156" max="6157" width="7.7109375" customWidth="1"/>
    <col min="6158" max="6158" width="8.5703125" bestFit="1" customWidth="1"/>
    <col min="6159" max="6159" width="7.7109375" customWidth="1"/>
    <col min="6392" max="6392" width="13.42578125" bestFit="1" customWidth="1"/>
    <col min="6393" max="6393" width="22.28515625" bestFit="1" customWidth="1"/>
    <col min="6394" max="6394" width="27.5703125" bestFit="1" customWidth="1"/>
    <col min="6395" max="6395" width="9.7109375" bestFit="1" customWidth="1"/>
    <col min="6396" max="6397" width="9.7109375" customWidth="1"/>
    <col min="6398" max="6398" width="14.140625" customWidth="1"/>
    <col min="6399" max="6399" width="15.42578125" bestFit="1" customWidth="1"/>
    <col min="6400" max="6400" width="15.140625" bestFit="1" customWidth="1"/>
    <col min="6401" max="6402" width="11.28515625" bestFit="1" customWidth="1"/>
    <col min="6403" max="6403" width="12" customWidth="1"/>
    <col min="6404" max="6404" width="13.140625" customWidth="1"/>
    <col min="6405" max="6410" width="7.7109375" customWidth="1"/>
    <col min="6411" max="6411" width="8.5703125" bestFit="1" customWidth="1"/>
    <col min="6412" max="6413" width="7.7109375" customWidth="1"/>
    <col min="6414" max="6414" width="8.5703125" bestFit="1" customWidth="1"/>
    <col min="6415" max="6415" width="7.7109375" customWidth="1"/>
    <col min="6648" max="6648" width="13.42578125" bestFit="1" customWidth="1"/>
    <col min="6649" max="6649" width="22.28515625" bestFit="1" customWidth="1"/>
    <col min="6650" max="6650" width="27.5703125" bestFit="1" customWidth="1"/>
    <col min="6651" max="6651" width="9.7109375" bestFit="1" customWidth="1"/>
    <col min="6652" max="6653" width="9.7109375" customWidth="1"/>
    <col min="6654" max="6654" width="14.140625" customWidth="1"/>
    <col min="6655" max="6655" width="15.42578125" bestFit="1" customWidth="1"/>
    <col min="6656" max="6656" width="15.140625" bestFit="1" customWidth="1"/>
    <col min="6657" max="6658" width="11.28515625" bestFit="1" customWidth="1"/>
    <col min="6659" max="6659" width="12" customWidth="1"/>
    <col min="6660" max="6660" width="13.140625" customWidth="1"/>
    <col min="6661" max="6666" width="7.7109375" customWidth="1"/>
    <col min="6667" max="6667" width="8.5703125" bestFit="1" customWidth="1"/>
    <col min="6668" max="6669" width="7.7109375" customWidth="1"/>
    <col min="6670" max="6670" width="8.5703125" bestFit="1" customWidth="1"/>
    <col min="6671" max="6671" width="7.7109375" customWidth="1"/>
    <col min="6904" max="6904" width="13.42578125" bestFit="1" customWidth="1"/>
    <col min="6905" max="6905" width="22.28515625" bestFit="1" customWidth="1"/>
    <col min="6906" max="6906" width="27.5703125" bestFit="1" customWidth="1"/>
    <col min="6907" max="6907" width="9.7109375" bestFit="1" customWidth="1"/>
    <col min="6908" max="6909" width="9.7109375" customWidth="1"/>
    <col min="6910" max="6910" width="14.140625" customWidth="1"/>
    <col min="6911" max="6911" width="15.42578125" bestFit="1" customWidth="1"/>
    <col min="6912" max="6912" width="15.140625" bestFit="1" customWidth="1"/>
    <col min="6913" max="6914" width="11.28515625" bestFit="1" customWidth="1"/>
    <col min="6915" max="6915" width="12" customWidth="1"/>
    <col min="6916" max="6916" width="13.140625" customWidth="1"/>
    <col min="6917" max="6922" width="7.7109375" customWidth="1"/>
    <col min="6923" max="6923" width="8.5703125" bestFit="1" customWidth="1"/>
    <col min="6924" max="6925" width="7.7109375" customWidth="1"/>
    <col min="6926" max="6926" width="8.5703125" bestFit="1" customWidth="1"/>
    <col min="6927" max="6927" width="7.7109375" customWidth="1"/>
    <col min="7160" max="7160" width="13.42578125" bestFit="1" customWidth="1"/>
    <col min="7161" max="7161" width="22.28515625" bestFit="1" customWidth="1"/>
    <col min="7162" max="7162" width="27.5703125" bestFit="1" customWidth="1"/>
    <col min="7163" max="7163" width="9.7109375" bestFit="1" customWidth="1"/>
    <col min="7164" max="7165" width="9.7109375" customWidth="1"/>
    <col min="7166" max="7166" width="14.140625" customWidth="1"/>
    <col min="7167" max="7167" width="15.42578125" bestFit="1" customWidth="1"/>
    <col min="7168" max="7168" width="15.140625" bestFit="1" customWidth="1"/>
    <col min="7169" max="7170" width="11.28515625" bestFit="1" customWidth="1"/>
    <col min="7171" max="7171" width="12" customWidth="1"/>
    <col min="7172" max="7172" width="13.140625" customWidth="1"/>
    <col min="7173" max="7178" width="7.7109375" customWidth="1"/>
    <col min="7179" max="7179" width="8.5703125" bestFit="1" customWidth="1"/>
    <col min="7180" max="7181" width="7.7109375" customWidth="1"/>
    <col min="7182" max="7182" width="8.5703125" bestFit="1" customWidth="1"/>
    <col min="7183" max="7183" width="7.7109375" customWidth="1"/>
    <col min="7416" max="7416" width="13.42578125" bestFit="1" customWidth="1"/>
    <col min="7417" max="7417" width="22.28515625" bestFit="1" customWidth="1"/>
    <col min="7418" max="7418" width="27.5703125" bestFit="1" customWidth="1"/>
    <col min="7419" max="7419" width="9.7109375" bestFit="1" customWidth="1"/>
    <col min="7420" max="7421" width="9.7109375" customWidth="1"/>
    <col min="7422" max="7422" width="14.140625" customWidth="1"/>
    <col min="7423" max="7423" width="15.42578125" bestFit="1" customWidth="1"/>
    <col min="7424" max="7424" width="15.140625" bestFit="1" customWidth="1"/>
    <col min="7425" max="7426" width="11.28515625" bestFit="1" customWidth="1"/>
    <col min="7427" max="7427" width="12" customWidth="1"/>
    <col min="7428" max="7428" width="13.140625" customWidth="1"/>
    <col min="7429" max="7434" width="7.7109375" customWidth="1"/>
    <col min="7435" max="7435" width="8.5703125" bestFit="1" customWidth="1"/>
    <col min="7436" max="7437" width="7.7109375" customWidth="1"/>
    <col min="7438" max="7438" width="8.5703125" bestFit="1" customWidth="1"/>
    <col min="7439" max="7439" width="7.7109375" customWidth="1"/>
    <col min="7672" max="7672" width="13.42578125" bestFit="1" customWidth="1"/>
    <col min="7673" max="7673" width="22.28515625" bestFit="1" customWidth="1"/>
    <col min="7674" max="7674" width="27.5703125" bestFit="1" customWidth="1"/>
    <col min="7675" max="7675" width="9.7109375" bestFit="1" customWidth="1"/>
    <col min="7676" max="7677" width="9.7109375" customWidth="1"/>
    <col min="7678" max="7678" width="14.140625" customWidth="1"/>
    <col min="7679" max="7679" width="15.42578125" bestFit="1" customWidth="1"/>
    <col min="7680" max="7680" width="15.140625" bestFit="1" customWidth="1"/>
    <col min="7681" max="7682" width="11.28515625" bestFit="1" customWidth="1"/>
    <col min="7683" max="7683" width="12" customWidth="1"/>
    <col min="7684" max="7684" width="13.140625" customWidth="1"/>
    <col min="7685" max="7690" width="7.7109375" customWidth="1"/>
    <col min="7691" max="7691" width="8.5703125" bestFit="1" customWidth="1"/>
    <col min="7692" max="7693" width="7.7109375" customWidth="1"/>
    <col min="7694" max="7694" width="8.5703125" bestFit="1" customWidth="1"/>
    <col min="7695" max="7695" width="7.7109375" customWidth="1"/>
    <col min="7928" max="7928" width="13.42578125" bestFit="1" customWidth="1"/>
    <col min="7929" max="7929" width="22.28515625" bestFit="1" customWidth="1"/>
    <col min="7930" max="7930" width="27.5703125" bestFit="1" customWidth="1"/>
    <col min="7931" max="7931" width="9.7109375" bestFit="1" customWidth="1"/>
    <col min="7932" max="7933" width="9.7109375" customWidth="1"/>
    <col min="7934" max="7934" width="14.140625" customWidth="1"/>
    <col min="7935" max="7935" width="15.42578125" bestFit="1" customWidth="1"/>
    <col min="7936" max="7936" width="15.140625" bestFit="1" customWidth="1"/>
    <col min="7937" max="7938" width="11.28515625" bestFit="1" customWidth="1"/>
    <col min="7939" max="7939" width="12" customWidth="1"/>
    <col min="7940" max="7940" width="13.140625" customWidth="1"/>
    <col min="7941" max="7946" width="7.7109375" customWidth="1"/>
    <col min="7947" max="7947" width="8.5703125" bestFit="1" customWidth="1"/>
    <col min="7948" max="7949" width="7.7109375" customWidth="1"/>
    <col min="7950" max="7950" width="8.5703125" bestFit="1" customWidth="1"/>
    <col min="7951" max="7951" width="7.7109375" customWidth="1"/>
    <col min="8184" max="8184" width="13.42578125" bestFit="1" customWidth="1"/>
    <col min="8185" max="8185" width="22.28515625" bestFit="1" customWidth="1"/>
    <col min="8186" max="8186" width="27.5703125" bestFit="1" customWidth="1"/>
    <col min="8187" max="8187" width="9.7109375" bestFit="1" customWidth="1"/>
    <col min="8188" max="8189" width="9.7109375" customWidth="1"/>
    <col min="8190" max="8190" width="14.140625" customWidth="1"/>
    <col min="8191" max="8191" width="15.42578125" bestFit="1" customWidth="1"/>
    <col min="8192" max="8192" width="15.140625" bestFit="1" customWidth="1"/>
    <col min="8193" max="8194" width="11.28515625" bestFit="1" customWidth="1"/>
    <col min="8195" max="8195" width="12" customWidth="1"/>
    <col min="8196" max="8196" width="13.140625" customWidth="1"/>
    <col min="8197" max="8202" width="7.7109375" customWidth="1"/>
    <col min="8203" max="8203" width="8.5703125" bestFit="1" customWidth="1"/>
    <col min="8204" max="8205" width="7.7109375" customWidth="1"/>
    <col min="8206" max="8206" width="8.5703125" bestFit="1" customWidth="1"/>
    <col min="8207" max="8207" width="7.7109375" customWidth="1"/>
    <col min="8440" max="8440" width="13.42578125" bestFit="1" customWidth="1"/>
    <col min="8441" max="8441" width="22.28515625" bestFit="1" customWidth="1"/>
    <col min="8442" max="8442" width="27.5703125" bestFit="1" customWidth="1"/>
    <col min="8443" max="8443" width="9.7109375" bestFit="1" customWidth="1"/>
    <col min="8444" max="8445" width="9.7109375" customWidth="1"/>
    <col min="8446" max="8446" width="14.140625" customWidth="1"/>
    <col min="8447" max="8447" width="15.42578125" bestFit="1" customWidth="1"/>
    <col min="8448" max="8448" width="15.140625" bestFit="1" customWidth="1"/>
    <col min="8449" max="8450" width="11.28515625" bestFit="1" customWidth="1"/>
    <col min="8451" max="8451" width="12" customWidth="1"/>
    <col min="8452" max="8452" width="13.140625" customWidth="1"/>
    <col min="8453" max="8458" width="7.7109375" customWidth="1"/>
    <col min="8459" max="8459" width="8.5703125" bestFit="1" customWidth="1"/>
    <col min="8460" max="8461" width="7.7109375" customWidth="1"/>
    <col min="8462" max="8462" width="8.5703125" bestFit="1" customWidth="1"/>
    <col min="8463" max="8463" width="7.7109375" customWidth="1"/>
    <col min="8696" max="8696" width="13.42578125" bestFit="1" customWidth="1"/>
    <col min="8697" max="8697" width="22.28515625" bestFit="1" customWidth="1"/>
    <col min="8698" max="8698" width="27.5703125" bestFit="1" customWidth="1"/>
    <col min="8699" max="8699" width="9.7109375" bestFit="1" customWidth="1"/>
    <col min="8700" max="8701" width="9.7109375" customWidth="1"/>
    <col min="8702" max="8702" width="14.140625" customWidth="1"/>
    <col min="8703" max="8703" width="15.42578125" bestFit="1" customWidth="1"/>
    <col min="8704" max="8704" width="15.140625" bestFit="1" customWidth="1"/>
    <col min="8705" max="8706" width="11.28515625" bestFit="1" customWidth="1"/>
    <col min="8707" max="8707" width="12" customWidth="1"/>
    <col min="8708" max="8708" width="13.140625" customWidth="1"/>
    <col min="8709" max="8714" width="7.7109375" customWidth="1"/>
    <col min="8715" max="8715" width="8.5703125" bestFit="1" customWidth="1"/>
    <col min="8716" max="8717" width="7.7109375" customWidth="1"/>
    <col min="8718" max="8718" width="8.5703125" bestFit="1" customWidth="1"/>
    <col min="8719" max="8719" width="7.7109375" customWidth="1"/>
    <col min="8952" max="8952" width="13.42578125" bestFit="1" customWidth="1"/>
    <col min="8953" max="8953" width="22.28515625" bestFit="1" customWidth="1"/>
    <col min="8954" max="8954" width="27.5703125" bestFit="1" customWidth="1"/>
    <col min="8955" max="8955" width="9.7109375" bestFit="1" customWidth="1"/>
    <col min="8956" max="8957" width="9.7109375" customWidth="1"/>
    <col min="8958" max="8958" width="14.140625" customWidth="1"/>
    <col min="8959" max="8959" width="15.42578125" bestFit="1" customWidth="1"/>
    <col min="8960" max="8960" width="15.140625" bestFit="1" customWidth="1"/>
    <col min="8961" max="8962" width="11.28515625" bestFit="1" customWidth="1"/>
    <col min="8963" max="8963" width="12" customWidth="1"/>
    <col min="8964" max="8964" width="13.140625" customWidth="1"/>
    <col min="8965" max="8970" width="7.7109375" customWidth="1"/>
    <col min="8971" max="8971" width="8.5703125" bestFit="1" customWidth="1"/>
    <col min="8972" max="8973" width="7.7109375" customWidth="1"/>
    <col min="8974" max="8974" width="8.5703125" bestFit="1" customWidth="1"/>
    <col min="8975" max="8975" width="7.7109375" customWidth="1"/>
    <col min="9208" max="9208" width="13.42578125" bestFit="1" customWidth="1"/>
    <col min="9209" max="9209" width="22.28515625" bestFit="1" customWidth="1"/>
    <col min="9210" max="9210" width="27.5703125" bestFit="1" customWidth="1"/>
    <col min="9211" max="9211" width="9.7109375" bestFit="1" customWidth="1"/>
    <col min="9212" max="9213" width="9.7109375" customWidth="1"/>
    <col min="9214" max="9214" width="14.140625" customWidth="1"/>
    <col min="9215" max="9215" width="15.42578125" bestFit="1" customWidth="1"/>
    <col min="9216" max="9216" width="15.140625" bestFit="1" customWidth="1"/>
    <col min="9217" max="9218" width="11.28515625" bestFit="1" customWidth="1"/>
    <col min="9219" max="9219" width="12" customWidth="1"/>
    <col min="9220" max="9220" width="13.140625" customWidth="1"/>
    <col min="9221" max="9226" width="7.7109375" customWidth="1"/>
    <col min="9227" max="9227" width="8.5703125" bestFit="1" customWidth="1"/>
    <col min="9228" max="9229" width="7.7109375" customWidth="1"/>
    <col min="9230" max="9230" width="8.5703125" bestFit="1" customWidth="1"/>
    <col min="9231" max="9231" width="7.7109375" customWidth="1"/>
    <col min="9464" max="9464" width="13.42578125" bestFit="1" customWidth="1"/>
    <col min="9465" max="9465" width="22.28515625" bestFit="1" customWidth="1"/>
    <col min="9466" max="9466" width="27.5703125" bestFit="1" customWidth="1"/>
    <col min="9467" max="9467" width="9.7109375" bestFit="1" customWidth="1"/>
    <col min="9468" max="9469" width="9.7109375" customWidth="1"/>
    <col min="9470" max="9470" width="14.140625" customWidth="1"/>
    <col min="9471" max="9471" width="15.42578125" bestFit="1" customWidth="1"/>
    <col min="9472" max="9472" width="15.140625" bestFit="1" customWidth="1"/>
    <col min="9473" max="9474" width="11.28515625" bestFit="1" customWidth="1"/>
    <col min="9475" max="9475" width="12" customWidth="1"/>
    <col min="9476" max="9476" width="13.140625" customWidth="1"/>
    <col min="9477" max="9482" width="7.7109375" customWidth="1"/>
    <col min="9483" max="9483" width="8.5703125" bestFit="1" customWidth="1"/>
    <col min="9484" max="9485" width="7.7109375" customWidth="1"/>
    <col min="9486" max="9486" width="8.5703125" bestFit="1" customWidth="1"/>
    <col min="9487" max="9487" width="7.7109375" customWidth="1"/>
    <col min="9720" max="9720" width="13.42578125" bestFit="1" customWidth="1"/>
    <col min="9721" max="9721" width="22.28515625" bestFit="1" customWidth="1"/>
    <col min="9722" max="9722" width="27.5703125" bestFit="1" customWidth="1"/>
    <col min="9723" max="9723" width="9.7109375" bestFit="1" customWidth="1"/>
    <col min="9724" max="9725" width="9.7109375" customWidth="1"/>
    <col min="9726" max="9726" width="14.140625" customWidth="1"/>
    <col min="9727" max="9727" width="15.42578125" bestFit="1" customWidth="1"/>
    <col min="9728" max="9728" width="15.140625" bestFit="1" customWidth="1"/>
    <col min="9729" max="9730" width="11.28515625" bestFit="1" customWidth="1"/>
    <col min="9731" max="9731" width="12" customWidth="1"/>
    <col min="9732" max="9732" width="13.140625" customWidth="1"/>
    <col min="9733" max="9738" width="7.7109375" customWidth="1"/>
    <col min="9739" max="9739" width="8.5703125" bestFit="1" customWidth="1"/>
    <col min="9740" max="9741" width="7.7109375" customWidth="1"/>
    <col min="9742" max="9742" width="8.5703125" bestFit="1" customWidth="1"/>
    <col min="9743" max="9743" width="7.7109375" customWidth="1"/>
    <col min="9976" max="9976" width="13.42578125" bestFit="1" customWidth="1"/>
    <col min="9977" max="9977" width="22.28515625" bestFit="1" customWidth="1"/>
    <col min="9978" max="9978" width="27.5703125" bestFit="1" customWidth="1"/>
    <col min="9979" max="9979" width="9.7109375" bestFit="1" customWidth="1"/>
    <col min="9980" max="9981" width="9.7109375" customWidth="1"/>
    <col min="9982" max="9982" width="14.140625" customWidth="1"/>
    <col min="9983" max="9983" width="15.42578125" bestFit="1" customWidth="1"/>
    <col min="9984" max="9984" width="15.140625" bestFit="1" customWidth="1"/>
    <col min="9985" max="9986" width="11.28515625" bestFit="1" customWidth="1"/>
    <col min="9987" max="9987" width="12" customWidth="1"/>
    <col min="9988" max="9988" width="13.140625" customWidth="1"/>
    <col min="9989" max="9994" width="7.7109375" customWidth="1"/>
    <col min="9995" max="9995" width="8.5703125" bestFit="1" customWidth="1"/>
    <col min="9996" max="9997" width="7.7109375" customWidth="1"/>
    <col min="9998" max="9998" width="8.5703125" bestFit="1" customWidth="1"/>
    <col min="9999" max="9999" width="7.7109375" customWidth="1"/>
    <col min="10232" max="10232" width="13.42578125" bestFit="1" customWidth="1"/>
    <col min="10233" max="10233" width="22.28515625" bestFit="1" customWidth="1"/>
    <col min="10234" max="10234" width="27.5703125" bestFit="1" customWidth="1"/>
    <col min="10235" max="10235" width="9.7109375" bestFit="1" customWidth="1"/>
    <col min="10236" max="10237" width="9.7109375" customWidth="1"/>
    <col min="10238" max="10238" width="14.140625" customWidth="1"/>
    <col min="10239" max="10239" width="15.42578125" bestFit="1" customWidth="1"/>
    <col min="10240" max="10240" width="15.140625" bestFit="1" customWidth="1"/>
    <col min="10241" max="10242" width="11.28515625" bestFit="1" customWidth="1"/>
    <col min="10243" max="10243" width="12" customWidth="1"/>
    <col min="10244" max="10244" width="13.140625" customWidth="1"/>
    <col min="10245" max="10250" width="7.7109375" customWidth="1"/>
    <col min="10251" max="10251" width="8.5703125" bestFit="1" customWidth="1"/>
    <col min="10252" max="10253" width="7.7109375" customWidth="1"/>
    <col min="10254" max="10254" width="8.5703125" bestFit="1" customWidth="1"/>
    <col min="10255" max="10255" width="7.7109375" customWidth="1"/>
    <col min="10488" max="10488" width="13.42578125" bestFit="1" customWidth="1"/>
    <col min="10489" max="10489" width="22.28515625" bestFit="1" customWidth="1"/>
    <col min="10490" max="10490" width="27.5703125" bestFit="1" customWidth="1"/>
    <col min="10491" max="10491" width="9.7109375" bestFit="1" customWidth="1"/>
    <col min="10492" max="10493" width="9.7109375" customWidth="1"/>
    <col min="10494" max="10494" width="14.140625" customWidth="1"/>
    <col min="10495" max="10495" width="15.42578125" bestFit="1" customWidth="1"/>
    <col min="10496" max="10496" width="15.140625" bestFit="1" customWidth="1"/>
    <col min="10497" max="10498" width="11.28515625" bestFit="1" customWidth="1"/>
    <col min="10499" max="10499" width="12" customWidth="1"/>
    <col min="10500" max="10500" width="13.140625" customWidth="1"/>
    <col min="10501" max="10506" width="7.7109375" customWidth="1"/>
    <col min="10507" max="10507" width="8.5703125" bestFit="1" customWidth="1"/>
    <col min="10508" max="10509" width="7.7109375" customWidth="1"/>
    <col min="10510" max="10510" width="8.5703125" bestFit="1" customWidth="1"/>
    <col min="10511" max="10511" width="7.7109375" customWidth="1"/>
    <col min="10744" max="10744" width="13.42578125" bestFit="1" customWidth="1"/>
    <col min="10745" max="10745" width="22.28515625" bestFit="1" customWidth="1"/>
    <col min="10746" max="10746" width="27.5703125" bestFit="1" customWidth="1"/>
    <col min="10747" max="10747" width="9.7109375" bestFit="1" customWidth="1"/>
    <col min="10748" max="10749" width="9.7109375" customWidth="1"/>
    <col min="10750" max="10750" width="14.140625" customWidth="1"/>
    <col min="10751" max="10751" width="15.42578125" bestFit="1" customWidth="1"/>
    <col min="10752" max="10752" width="15.140625" bestFit="1" customWidth="1"/>
    <col min="10753" max="10754" width="11.28515625" bestFit="1" customWidth="1"/>
    <col min="10755" max="10755" width="12" customWidth="1"/>
    <col min="10756" max="10756" width="13.140625" customWidth="1"/>
    <col min="10757" max="10762" width="7.7109375" customWidth="1"/>
    <col min="10763" max="10763" width="8.5703125" bestFit="1" customWidth="1"/>
    <col min="10764" max="10765" width="7.7109375" customWidth="1"/>
    <col min="10766" max="10766" width="8.5703125" bestFit="1" customWidth="1"/>
    <col min="10767" max="10767" width="7.7109375" customWidth="1"/>
    <col min="11000" max="11000" width="13.42578125" bestFit="1" customWidth="1"/>
    <col min="11001" max="11001" width="22.28515625" bestFit="1" customWidth="1"/>
    <col min="11002" max="11002" width="27.5703125" bestFit="1" customWidth="1"/>
    <col min="11003" max="11003" width="9.7109375" bestFit="1" customWidth="1"/>
    <col min="11004" max="11005" width="9.7109375" customWidth="1"/>
    <col min="11006" max="11006" width="14.140625" customWidth="1"/>
    <col min="11007" max="11007" width="15.42578125" bestFit="1" customWidth="1"/>
    <col min="11008" max="11008" width="15.140625" bestFit="1" customWidth="1"/>
    <col min="11009" max="11010" width="11.28515625" bestFit="1" customWidth="1"/>
    <col min="11011" max="11011" width="12" customWidth="1"/>
    <col min="11012" max="11012" width="13.140625" customWidth="1"/>
    <col min="11013" max="11018" width="7.7109375" customWidth="1"/>
    <col min="11019" max="11019" width="8.5703125" bestFit="1" customWidth="1"/>
    <col min="11020" max="11021" width="7.7109375" customWidth="1"/>
    <col min="11022" max="11022" width="8.5703125" bestFit="1" customWidth="1"/>
    <col min="11023" max="11023" width="7.7109375" customWidth="1"/>
    <col min="11256" max="11256" width="13.42578125" bestFit="1" customWidth="1"/>
    <col min="11257" max="11257" width="22.28515625" bestFit="1" customWidth="1"/>
    <col min="11258" max="11258" width="27.5703125" bestFit="1" customWidth="1"/>
    <col min="11259" max="11259" width="9.7109375" bestFit="1" customWidth="1"/>
    <col min="11260" max="11261" width="9.7109375" customWidth="1"/>
    <col min="11262" max="11262" width="14.140625" customWidth="1"/>
    <col min="11263" max="11263" width="15.42578125" bestFit="1" customWidth="1"/>
    <col min="11264" max="11264" width="15.140625" bestFit="1" customWidth="1"/>
    <col min="11265" max="11266" width="11.28515625" bestFit="1" customWidth="1"/>
    <col min="11267" max="11267" width="12" customWidth="1"/>
    <col min="11268" max="11268" width="13.140625" customWidth="1"/>
    <col min="11269" max="11274" width="7.7109375" customWidth="1"/>
    <col min="11275" max="11275" width="8.5703125" bestFit="1" customWidth="1"/>
    <col min="11276" max="11277" width="7.7109375" customWidth="1"/>
    <col min="11278" max="11278" width="8.5703125" bestFit="1" customWidth="1"/>
    <col min="11279" max="11279" width="7.7109375" customWidth="1"/>
    <col min="11512" max="11512" width="13.42578125" bestFit="1" customWidth="1"/>
    <col min="11513" max="11513" width="22.28515625" bestFit="1" customWidth="1"/>
    <col min="11514" max="11514" width="27.5703125" bestFit="1" customWidth="1"/>
    <col min="11515" max="11515" width="9.7109375" bestFit="1" customWidth="1"/>
    <col min="11516" max="11517" width="9.7109375" customWidth="1"/>
    <col min="11518" max="11518" width="14.140625" customWidth="1"/>
    <col min="11519" max="11519" width="15.42578125" bestFit="1" customWidth="1"/>
    <col min="11520" max="11520" width="15.140625" bestFit="1" customWidth="1"/>
    <col min="11521" max="11522" width="11.28515625" bestFit="1" customWidth="1"/>
    <col min="11523" max="11523" width="12" customWidth="1"/>
    <col min="11524" max="11524" width="13.140625" customWidth="1"/>
    <col min="11525" max="11530" width="7.7109375" customWidth="1"/>
    <col min="11531" max="11531" width="8.5703125" bestFit="1" customWidth="1"/>
    <col min="11532" max="11533" width="7.7109375" customWidth="1"/>
    <col min="11534" max="11534" width="8.5703125" bestFit="1" customWidth="1"/>
    <col min="11535" max="11535" width="7.7109375" customWidth="1"/>
    <col min="11768" max="11768" width="13.42578125" bestFit="1" customWidth="1"/>
    <col min="11769" max="11769" width="22.28515625" bestFit="1" customWidth="1"/>
    <col min="11770" max="11770" width="27.5703125" bestFit="1" customWidth="1"/>
    <col min="11771" max="11771" width="9.7109375" bestFit="1" customWidth="1"/>
    <col min="11772" max="11773" width="9.7109375" customWidth="1"/>
    <col min="11774" max="11774" width="14.140625" customWidth="1"/>
    <col min="11775" max="11775" width="15.42578125" bestFit="1" customWidth="1"/>
    <col min="11776" max="11776" width="15.140625" bestFit="1" customWidth="1"/>
    <col min="11777" max="11778" width="11.28515625" bestFit="1" customWidth="1"/>
    <col min="11779" max="11779" width="12" customWidth="1"/>
    <col min="11780" max="11780" width="13.140625" customWidth="1"/>
    <col min="11781" max="11786" width="7.7109375" customWidth="1"/>
    <col min="11787" max="11787" width="8.5703125" bestFit="1" customWidth="1"/>
    <col min="11788" max="11789" width="7.7109375" customWidth="1"/>
    <col min="11790" max="11790" width="8.5703125" bestFit="1" customWidth="1"/>
    <col min="11791" max="11791" width="7.7109375" customWidth="1"/>
    <col min="12024" max="12024" width="13.42578125" bestFit="1" customWidth="1"/>
    <col min="12025" max="12025" width="22.28515625" bestFit="1" customWidth="1"/>
    <col min="12026" max="12026" width="27.5703125" bestFit="1" customWidth="1"/>
    <col min="12027" max="12027" width="9.7109375" bestFit="1" customWidth="1"/>
    <col min="12028" max="12029" width="9.7109375" customWidth="1"/>
    <col min="12030" max="12030" width="14.140625" customWidth="1"/>
    <col min="12031" max="12031" width="15.42578125" bestFit="1" customWidth="1"/>
    <col min="12032" max="12032" width="15.140625" bestFit="1" customWidth="1"/>
    <col min="12033" max="12034" width="11.28515625" bestFit="1" customWidth="1"/>
    <col min="12035" max="12035" width="12" customWidth="1"/>
    <col min="12036" max="12036" width="13.140625" customWidth="1"/>
    <col min="12037" max="12042" width="7.7109375" customWidth="1"/>
    <col min="12043" max="12043" width="8.5703125" bestFit="1" customWidth="1"/>
    <col min="12044" max="12045" width="7.7109375" customWidth="1"/>
    <col min="12046" max="12046" width="8.5703125" bestFit="1" customWidth="1"/>
    <col min="12047" max="12047" width="7.7109375" customWidth="1"/>
    <col min="12280" max="12280" width="13.42578125" bestFit="1" customWidth="1"/>
    <col min="12281" max="12281" width="22.28515625" bestFit="1" customWidth="1"/>
    <col min="12282" max="12282" width="27.5703125" bestFit="1" customWidth="1"/>
    <col min="12283" max="12283" width="9.7109375" bestFit="1" customWidth="1"/>
    <col min="12284" max="12285" width="9.7109375" customWidth="1"/>
    <col min="12286" max="12286" width="14.140625" customWidth="1"/>
    <col min="12287" max="12287" width="15.42578125" bestFit="1" customWidth="1"/>
    <col min="12288" max="12288" width="15.140625" bestFit="1" customWidth="1"/>
    <col min="12289" max="12290" width="11.28515625" bestFit="1" customWidth="1"/>
    <col min="12291" max="12291" width="12" customWidth="1"/>
    <col min="12292" max="12292" width="13.140625" customWidth="1"/>
    <col min="12293" max="12298" width="7.7109375" customWidth="1"/>
    <col min="12299" max="12299" width="8.5703125" bestFit="1" customWidth="1"/>
    <col min="12300" max="12301" width="7.7109375" customWidth="1"/>
    <col min="12302" max="12302" width="8.5703125" bestFit="1" customWidth="1"/>
    <col min="12303" max="12303" width="7.7109375" customWidth="1"/>
    <col min="12536" max="12536" width="13.42578125" bestFit="1" customWidth="1"/>
    <col min="12537" max="12537" width="22.28515625" bestFit="1" customWidth="1"/>
    <col min="12538" max="12538" width="27.5703125" bestFit="1" customWidth="1"/>
    <col min="12539" max="12539" width="9.7109375" bestFit="1" customWidth="1"/>
    <col min="12540" max="12541" width="9.7109375" customWidth="1"/>
    <col min="12542" max="12542" width="14.140625" customWidth="1"/>
    <col min="12543" max="12543" width="15.42578125" bestFit="1" customWidth="1"/>
    <col min="12544" max="12544" width="15.140625" bestFit="1" customWidth="1"/>
    <col min="12545" max="12546" width="11.28515625" bestFit="1" customWidth="1"/>
    <col min="12547" max="12547" width="12" customWidth="1"/>
    <col min="12548" max="12548" width="13.140625" customWidth="1"/>
    <col min="12549" max="12554" width="7.7109375" customWidth="1"/>
    <col min="12555" max="12555" width="8.5703125" bestFit="1" customWidth="1"/>
    <col min="12556" max="12557" width="7.7109375" customWidth="1"/>
    <col min="12558" max="12558" width="8.5703125" bestFit="1" customWidth="1"/>
    <col min="12559" max="12559" width="7.7109375" customWidth="1"/>
    <col min="12792" max="12792" width="13.42578125" bestFit="1" customWidth="1"/>
    <col min="12793" max="12793" width="22.28515625" bestFit="1" customWidth="1"/>
    <col min="12794" max="12794" width="27.5703125" bestFit="1" customWidth="1"/>
    <col min="12795" max="12795" width="9.7109375" bestFit="1" customWidth="1"/>
    <col min="12796" max="12797" width="9.7109375" customWidth="1"/>
    <col min="12798" max="12798" width="14.140625" customWidth="1"/>
    <col min="12799" max="12799" width="15.42578125" bestFit="1" customWidth="1"/>
    <col min="12800" max="12800" width="15.140625" bestFit="1" customWidth="1"/>
    <col min="12801" max="12802" width="11.28515625" bestFit="1" customWidth="1"/>
    <col min="12803" max="12803" width="12" customWidth="1"/>
    <col min="12804" max="12804" width="13.140625" customWidth="1"/>
    <col min="12805" max="12810" width="7.7109375" customWidth="1"/>
    <col min="12811" max="12811" width="8.5703125" bestFit="1" customWidth="1"/>
    <col min="12812" max="12813" width="7.7109375" customWidth="1"/>
    <col min="12814" max="12814" width="8.5703125" bestFit="1" customWidth="1"/>
    <col min="12815" max="12815" width="7.7109375" customWidth="1"/>
    <col min="13048" max="13048" width="13.42578125" bestFit="1" customWidth="1"/>
    <col min="13049" max="13049" width="22.28515625" bestFit="1" customWidth="1"/>
    <col min="13050" max="13050" width="27.5703125" bestFit="1" customWidth="1"/>
    <col min="13051" max="13051" width="9.7109375" bestFit="1" customWidth="1"/>
    <col min="13052" max="13053" width="9.7109375" customWidth="1"/>
    <col min="13054" max="13054" width="14.140625" customWidth="1"/>
    <col min="13055" max="13055" width="15.42578125" bestFit="1" customWidth="1"/>
    <col min="13056" max="13056" width="15.140625" bestFit="1" customWidth="1"/>
    <col min="13057" max="13058" width="11.28515625" bestFit="1" customWidth="1"/>
    <col min="13059" max="13059" width="12" customWidth="1"/>
    <col min="13060" max="13060" width="13.140625" customWidth="1"/>
    <col min="13061" max="13066" width="7.7109375" customWidth="1"/>
    <col min="13067" max="13067" width="8.5703125" bestFit="1" customWidth="1"/>
    <col min="13068" max="13069" width="7.7109375" customWidth="1"/>
    <col min="13070" max="13070" width="8.5703125" bestFit="1" customWidth="1"/>
    <col min="13071" max="13071" width="7.7109375" customWidth="1"/>
    <col min="13304" max="13304" width="13.42578125" bestFit="1" customWidth="1"/>
    <col min="13305" max="13305" width="22.28515625" bestFit="1" customWidth="1"/>
    <col min="13306" max="13306" width="27.5703125" bestFit="1" customWidth="1"/>
    <col min="13307" max="13307" width="9.7109375" bestFit="1" customWidth="1"/>
    <col min="13308" max="13309" width="9.7109375" customWidth="1"/>
    <col min="13310" max="13310" width="14.140625" customWidth="1"/>
    <col min="13311" max="13311" width="15.42578125" bestFit="1" customWidth="1"/>
    <col min="13312" max="13312" width="15.140625" bestFit="1" customWidth="1"/>
    <col min="13313" max="13314" width="11.28515625" bestFit="1" customWidth="1"/>
    <col min="13315" max="13315" width="12" customWidth="1"/>
    <col min="13316" max="13316" width="13.140625" customWidth="1"/>
    <col min="13317" max="13322" width="7.7109375" customWidth="1"/>
    <col min="13323" max="13323" width="8.5703125" bestFit="1" customWidth="1"/>
    <col min="13324" max="13325" width="7.7109375" customWidth="1"/>
    <col min="13326" max="13326" width="8.5703125" bestFit="1" customWidth="1"/>
    <col min="13327" max="13327" width="7.7109375" customWidth="1"/>
    <col min="13560" max="13560" width="13.42578125" bestFit="1" customWidth="1"/>
    <col min="13561" max="13561" width="22.28515625" bestFit="1" customWidth="1"/>
    <col min="13562" max="13562" width="27.5703125" bestFit="1" customWidth="1"/>
    <col min="13563" max="13563" width="9.7109375" bestFit="1" customWidth="1"/>
    <col min="13564" max="13565" width="9.7109375" customWidth="1"/>
    <col min="13566" max="13566" width="14.140625" customWidth="1"/>
    <col min="13567" max="13567" width="15.42578125" bestFit="1" customWidth="1"/>
    <col min="13568" max="13568" width="15.140625" bestFit="1" customWidth="1"/>
    <col min="13569" max="13570" width="11.28515625" bestFit="1" customWidth="1"/>
    <col min="13571" max="13571" width="12" customWidth="1"/>
    <col min="13572" max="13572" width="13.140625" customWidth="1"/>
    <col min="13573" max="13578" width="7.7109375" customWidth="1"/>
    <col min="13579" max="13579" width="8.5703125" bestFit="1" customWidth="1"/>
    <col min="13580" max="13581" width="7.7109375" customWidth="1"/>
    <col min="13582" max="13582" width="8.5703125" bestFit="1" customWidth="1"/>
    <col min="13583" max="13583" width="7.7109375" customWidth="1"/>
    <col min="13816" max="13816" width="13.42578125" bestFit="1" customWidth="1"/>
    <col min="13817" max="13817" width="22.28515625" bestFit="1" customWidth="1"/>
    <col min="13818" max="13818" width="27.5703125" bestFit="1" customWidth="1"/>
    <col min="13819" max="13819" width="9.7109375" bestFit="1" customWidth="1"/>
    <col min="13820" max="13821" width="9.7109375" customWidth="1"/>
    <col min="13822" max="13822" width="14.140625" customWidth="1"/>
    <col min="13823" max="13823" width="15.42578125" bestFit="1" customWidth="1"/>
    <col min="13824" max="13824" width="15.140625" bestFit="1" customWidth="1"/>
    <col min="13825" max="13826" width="11.28515625" bestFit="1" customWidth="1"/>
    <col min="13827" max="13827" width="12" customWidth="1"/>
    <col min="13828" max="13828" width="13.140625" customWidth="1"/>
    <col min="13829" max="13834" width="7.7109375" customWidth="1"/>
    <col min="13835" max="13835" width="8.5703125" bestFit="1" customWidth="1"/>
    <col min="13836" max="13837" width="7.7109375" customWidth="1"/>
    <col min="13838" max="13838" width="8.5703125" bestFit="1" customWidth="1"/>
    <col min="13839" max="13839" width="7.7109375" customWidth="1"/>
    <col min="14072" max="14072" width="13.42578125" bestFit="1" customWidth="1"/>
    <col min="14073" max="14073" width="22.28515625" bestFit="1" customWidth="1"/>
    <col min="14074" max="14074" width="27.5703125" bestFit="1" customWidth="1"/>
    <col min="14075" max="14075" width="9.7109375" bestFit="1" customWidth="1"/>
    <col min="14076" max="14077" width="9.7109375" customWidth="1"/>
    <col min="14078" max="14078" width="14.140625" customWidth="1"/>
    <col min="14079" max="14079" width="15.42578125" bestFit="1" customWidth="1"/>
    <col min="14080" max="14080" width="15.140625" bestFit="1" customWidth="1"/>
    <col min="14081" max="14082" width="11.28515625" bestFit="1" customWidth="1"/>
    <col min="14083" max="14083" width="12" customWidth="1"/>
    <col min="14084" max="14084" width="13.140625" customWidth="1"/>
    <col min="14085" max="14090" width="7.7109375" customWidth="1"/>
    <col min="14091" max="14091" width="8.5703125" bestFit="1" customWidth="1"/>
    <col min="14092" max="14093" width="7.7109375" customWidth="1"/>
    <col min="14094" max="14094" width="8.5703125" bestFit="1" customWidth="1"/>
    <col min="14095" max="14095" width="7.7109375" customWidth="1"/>
    <col min="14328" max="14328" width="13.42578125" bestFit="1" customWidth="1"/>
    <col min="14329" max="14329" width="22.28515625" bestFit="1" customWidth="1"/>
    <col min="14330" max="14330" width="27.5703125" bestFit="1" customWidth="1"/>
    <col min="14331" max="14331" width="9.7109375" bestFit="1" customWidth="1"/>
    <col min="14332" max="14333" width="9.7109375" customWidth="1"/>
    <col min="14334" max="14334" width="14.140625" customWidth="1"/>
    <col min="14335" max="14335" width="15.42578125" bestFit="1" customWidth="1"/>
    <col min="14336" max="14336" width="15.140625" bestFit="1" customWidth="1"/>
    <col min="14337" max="14338" width="11.28515625" bestFit="1" customWidth="1"/>
    <col min="14339" max="14339" width="12" customWidth="1"/>
    <col min="14340" max="14340" width="13.140625" customWidth="1"/>
    <col min="14341" max="14346" width="7.7109375" customWidth="1"/>
    <col min="14347" max="14347" width="8.5703125" bestFit="1" customWidth="1"/>
    <col min="14348" max="14349" width="7.7109375" customWidth="1"/>
    <col min="14350" max="14350" width="8.5703125" bestFit="1" customWidth="1"/>
    <col min="14351" max="14351" width="7.7109375" customWidth="1"/>
    <col min="14584" max="14584" width="13.42578125" bestFit="1" customWidth="1"/>
    <col min="14585" max="14585" width="22.28515625" bestFit="1" customWidth="1"/>
    <col min="14586" max="14586" width="27.5703125" bestFit="1" customWidth="1"/>
    <col min="14587" max="14587" width="9.7109375" bestFit="1" customWidth="1"/>
    <col min="14588" max="14589" width="9.7109375" customWidth="1"/>
    <col min="14590" max="14590" width="14.140625" customWidth="1"/>
    <col min="14591" max="14591" width="15.42578125" bestFit="1" customWidth="1"/>
    <col min="14592" max="14592" width="15.140625" bestFit="1" customWidth="1"/>
    <col min="14593" max="14594" width="11.28515625" bestFit="1" customWidth="1"/>
    <col min="14595" max="14595" width="12" customWidth="1"/>
    <col min="14596" max="14596" width="13.140625" customWidth="1"/>
    <col min="14597" max="14602" width="7.7109375" customWidth="1"/>
    <col min="14603" max="14603" width="8.5703125" bestFit="1" customWidth="1"/>
    <col min="14604" max="14605" width="7.7109375" customWidth="1"/>
    <col min="14606" max="14606" width="8.5703125" bestFit="1" customWidth="1"/>
    <col min="14607" max="14607" width="7.7109375" customWidth="1"/>
    <col min="14840" max="14840" width="13.42578125" bestFit="1" customWidth="1"/>
    <col min="14841" max="14841" width="22.28515625" bestFit="1" customWidth="1"/>
    <col min="14842" max="14842" width="27.5703125" bestFit="1" customWidth="1"/>
    <col min="14843" max="14843" width="9.7109375" bestFit="1" customWidth="1"/>
    <col min="14844" max="14845" width="9.7109375" customWidth="1"/>
    <col min="14846" max="14846" width="14.140625" customWidth="1"/>
    <col min="14847" max="14847" width="15.42578125" bestFit="1" customWidth="1"/>
    <col min="14848" max="14848" width="15.140625" bestFit="1" customWidth="1"/>
    <col min="14849" max="14850" width="11.28515625" bestFit="1" customWidth="1"/>
    <col min="14851" max="14851" width="12" customWidth="1"/>
    <col min="14852" max="14852" width="13.140625" customWidth="1"/>
    <col min="14853" max="14858" width="7.7109375" customWidth="1"/>
    <col min="14859" max="14859" width="8.5703125" bestFit="1" customWidth="1"/>
    <col min="14860" max="14861" width="7.7109375" customWidth="1"/>
    <col min="14862" max="14862" width="8.5703125" bestFit="1" customWidth="1"/>
    <col min="14863" max="14863" width="7.7109375" customWidth="1"/>
    <col min="15096" max="15096" width="13.42578125" bestFit="1" customWidth="1"/>
    <col min="15097" max="15097" width="22.28515625" bestFit="1" customWidth="1"/>
    <col min="15098" max="15098" width="27.5703125" bestFit="1" customWidth="1"/>
    <col min="15099" max="15099" width="9.7109375" bestFit="1" customWidth="1"/>
    <col min="15100" max="15101" width="9.7109375" customWidth="1"/>
    <col min="15102" max="15102" width="14.140625" customWidth="1"/>
    <col min="15103" max="15103" width="15.42578125" bestFit="1" customWidth="1"/>
    <col min="15104" max="15104" width="15.140625" bestFit="1" customWidth="1"/>
    <col min="15105" max="15106" width="11.28515625" bestFit="1" customWidth="1"/>
    <col min="15107" max="15107" width="12" customWidth="1"/>
    <col min="15108" max="15108" width="13.140625" customWidth="1"/>
    <col min="15109" max="15114" width="7.7109375" customWidth="1"/>
    <col min="15115" max="15115" width="8.5703125" bestFit="1" customWidth="1"/>
    <col min="15116" max="15117" width="7.7109375" customWidth="1"/>
    <col min="15118" max="15118" width="8.5703125" bestFit="1" customWidth="1"/>
    <col min="15119" max="15119" width="7.7109375" customWidth="1"/>
    <col min="15352" max="15352" width="13.42578125" bestFit="1" customWidth="1"/>
    <col min="15353" max="15353" width="22.28515625" bestFit="1" customWidth="1"/>
    <col min="15354" max="15354" width="27.5703125" bestFit="1" customWidth="1"/>
    <col min="15355" max="15355" width="9.7109375" bestFit="1" customWidth="1"/>
    <col min="15356" max="15357" width="9.7109375" customWidth="1"/>
    <col min="15358" max="15358" width="14.140625" customWidth="1"/>
    <col min="15359" max="15359" width="15.42578125" bestFit="1" customWidth="1"/>
    <col min="15360" max="15360" width="15.140625" bestFit="1" customWidth="1"/>
    <col min="15361" max="15362" width="11.28515625" bestFit="1" customWidth="1"/>
    <col min="15363" max="15363" width="12" customWidth="1"/>
    <col min="15364" max="15364" width="13.140625" customWidth="1"/>
    <col min="15365" max="15370" width="7.7109375" customWidth="1"/>
    <col min="15371" max="15371" width="8.5703125" bestFit="1" customWidth="1"/>
    <col min="15372" max="15373" width="7.7109375" customWidth="1"/>
    <col min="15374" max="15374" width="8.5703125" bestFit="1" customWidth="1"/>
    <col min="15375" max="15375" width="7.7109375" customWidth="1"/>
    <col min="15608" max="15608" width="13.42578125" bestFit="1" customWidth="1"/>
    <col min="15609" max="15609" width="22.28515625" bestFit="1" customWidth="1"/>
    <col min="15610" max="15610" width="27.5703125" bestFit="1" customWidth="1"/>
    <col min="15611" max="15611" width="9.7109375" bestFit="1" customWidth="1"/>
    <col min="15612" max="15613" width="9.7109375" customWidth="1"/>
    <col min="15614" max="15614" width="14.140625" customWidth="1"/>
    <col min="15615" max="15615" width="15.42578125" bestFit="1" customWidth="1"/>
    <col min="15616" max="15616" width="15.140625" bestFit="1" customWidth="1"/>
    <col min="15617" max="15618" width="11.28515625" bestFit="1" customWidth="1"/>
    <col min="15619" max="15619" width="12" customWidth="1"/>
    <col min="15620" max="15620" width="13.140625" customWidth="1"/>
    <col min="15621" max="15626" width="7.7109375" customWidth="1"/>
    <col min="15627" max="15627" width="8.5703125" bestFit="1" customWidth="1"/>
    <col min="15628" max="15629" width="7.7109375" customWidth="1"/>
    <col min="15630" max="15630" width="8.5703125" bestFit="1" customWidth="1"/>
    <col min="15631" max="15631" width="7.7109375" customWidth="1"/>
    <col min="15864" max="15864" width="13.42578125" bestFit="1" customWidth="1"/>
    <col min="15865" max="15865" width="22.28515625" bestFit="1" customWidth="1"/>
    <col min="15866" max="15866" width="27.5703125" bestFit="1" customWidth="1"/>
    <col min="15867" max="15867" width="9.7109375" bestFit="1" customWidth="1"/>
    <col min="15868" max="15869" width="9.7109375" customWidth="1"/>
    <col min="15870" max="15870" width="14.140625" customWidth="1"/>
    <col min="15871" max="15871" width="15.42578125" bestFit="1" customWidth="1"/>
    <col min="15872" max="15872" width="15.140625" bestFit="1" customWidth="1"/>
    <col min="15873" max="15874" width="11.28515625" bestFit="1" customWidth="1"/>
    <col min="15875" max="15875" width="12" customWidth="1"/>
    <col min="15876" max="15876" width="13.140625" customWidth="1"/>
    <col min="15877" max="15882" width="7.7109375" customWidth="1"/>
    <col min="15883" max="15883" width="8.5703125" bestFit="1" customWidth="1"/>
    <col min="15884" max="15885" width="7.7109375" customWidth="1"/>
    <col min="15886" max="15886" width="8.5703125" bestFit="1" customWidth="1"/>
    <col min="15887" max="15887" width="7.7109375" customWidth="1"/>
    <col min="16120" max="16120" width="13.42578125" bestFit="1" customWidth="1"/>
    <col min="16121" max="16121" width="22.28515625" bestFit="1" customWidth="1"/>
    <col min="16122" max="16122" width="27.5703125" bestFit="1" customWidth="1"/>
    <col min="16123" max="16123" width="9.7109375" bestFit="1" customWidth="1"/>
    <col min="16124" max="16125" width="9.7109375" customWidth="1"/>
    <col min="16126" max="16126" width="14.140625" customWidth="1"/>
    <col min="16127" max="16127" width="15.42578125" bestFit="1" customWidth="1"/>
    <col min="16128" max="16128" width="15.140625" bestFit="1" customWidth="1"/>
    <col min="16129" max="16130" width="11.28515625" bestFit="1" customWidth="1"/>
    <col min="16131" max="16131" width="12" customWidth="1"/>
    <col min="16132" max="16132" width="13.140625" customWidth="1"/>
    <col min="16133" max="16138" width="7.7109375" customWidth="1"/>
    <col min="16139" max="16139" width="8.5703125" bestFit="1" customWidth="1"/>
    <col min="16140" max="16141" width="7.7109375" customWidth="1"/>
    <col min="16142" max="16142" width="8.5703125" bestFit="1" customWidth="1"/>
    <col min="16143" max="16143" width="7.7109375" customWidth="1"/>
  </cols>
  <sheetData>
    <row r="1" spans="1:42" ht="26.25" x14ac:dyDescent="0.4">
      <c r="A1" s="194" t="s">
        <v>349</v>
      </c>
      <c r="B1" s="194">
        <v>2021</v>
      </c>
      <c r="C1" s="201" t="s">
        <v>363</v>
      </c>
    </row>
    <row r="2" spans="1:42" s="54" customFormat="1" ht="18.75" x14ac:dyDescent="0.3">
      <c r="A2" s="195" t="s">
        <v>0</v>
      </c>
      <c r="B2" s="195" t="s">
        <v>1</v>
      </c>
      <c r="C2" s="195" t="s">
        <v>2</v>
      </c>
      <c r="D2" s="195"/>
      <c r="E2" s="202"/>
      <c r="F2" s="196">
        <v>1</v>
      </c>
      <c r="G2" s="196">
        <v>2</v>
      </c>
      <c r="H2" s="196">
        <v>3</v>
      </c>
      <c r="I2" s="196">
        <v>4</v>
      </c>
      <c r="J2" s="196">
        <v>5</v>
      </c>
      <c r="K2" s="196">
        <v>6</v>
      </c>
      <c r="L2" s="196">
        <v>7</v>
      </c>
      <c r="M2" s="196">
        <v>8</v>
      </c>
      <c r="N2" s="196">
        <v>9</v>
      </c>
      <c r="O2" s="196">
        <v>10</v>
      </c>
      <c r="P2" s="196">
        <v>11</v>
      </c>
      <c r="Q2" s="196">
        <v>12</v>
      </c>
      <c r="R2" s="196">
        <v>13</v>
      </c>
      <c r="S2" s="196">
        <v>14</v>
      </c>
      <c r="T2" s="196">
        <v>15</v>
      </c>
      <c r="U2" s="196">
        <v>16</v>
      </c>
      <c r="V2" s="196">
        <v>17</v>
      </c>
      <c r="W2" s="196">
        <v>18</v>
      </c>
      <c r="X2" s="196">
        <v>19</v>
      </c>
      <c r="Y2" s="196">
        <v>20</v>
      </c>
      <c r="Z2" s="196">
        <v>21</v>
      </c>
      <c r="AA2" s="196">
        <v>22</v>
      </c>
      <c r="AB2" s="196">
        <v>23</v>
      </c>
      <c r="AC2" s="196">
        <v>24</v>
      </c>
      <c r="AD2" s="196">
        <v>25</v>
      </c>
      <c r="AE2" s="196">
        <v>26</v>
      </c>
      <c r="AF2" s="196">
        <v>27</v>
      </c>
      <c r="AG2" s="196">
        <v>28</v>
      </c>
      <c r="AH2" s="196">
        <v>29</v>
      </c>
      <c r="AI2" s="196">
        <v>30</v>
      </c>
      <c r="AJ2" s="196">
        <v>31</v>
      </c>
      <c r="AK2" s="196"/>
      <c r="AL2" s="196"/>
    </row>
    <row r="3" spans="1:42" s="222" customFormat="1" x14ac:dyDescent="0.25">
      <c r="D3" s="2" t="s">
        <v>3</v>
      </c>
      <c r="E3" s="3" t="s">
        <v>357</v>
      </c>
      <c r="F3" s="210" t="s">
        <v>122</v>
      </c>
      <c r="G3" s="210" t="s">
        <v>122</v>
      </c>
      <c r="H3" s="210" t="s">
        <v>122</v>
      </c>
      <c r="I3" s="210" t="s">
        <v>122</v>
      </c>
      <c r="J3" s="210" t="s">
        <v>122</v>
      </c>
      <c r="K3" s="210" t="s">
        <v>122</v>
      </c>
      <c r="L3" s="210" t="s">
        <v>122</v>
      </c>
      <c r="M3" s="210" t="s">
        <v>122</v>
      </c>
      <c r="N3" s="210" t="s">
        <v>122</v>
      </c>
      <c r="O3" s="210" t="s">
        <v>122</v>
      </c>
      <c r="P3" s="210" t="s">
        <v>122</v>
      </c>
      <c r="Q3" s="210" t="s">
        <v>122</v>
      </c>
      <c r="R3" s="210" t="s">
        <v>122</v>
      </c>
      <c r="S3" s="210" t="s">
        <v>122</v>
      </c>
      <c r="T3" s="210" t="s">
        <v>122</v>
      </c>
      <c r="U3" s="210" t="s">
        <v>122</v>
      </c>
      <c r="V3" s="210" t="s">
        <v>122</v>
      </c>
      <c r="W3" s="210" t="s">
        <v>122</v>
      </c>
      <c r="X3" s="210" t="s">
        <v>122</v>
      </c>
      <c r="Y3" s="210" t="s">
        <v>122</v>
      </c>
      <c r="Z3" s="210" t="s">
        <v>122</v>
      </c>
      <c r="AA3" s="210" t="s">
        <v>122</v>
      </c>
      <c r="AB3" s="210" t="s">
        <v>122</v>
      </c>
      <c r="AC3" s="210" t="s">
        <v>122</v>
      </c>
      <c r="AD3" s="210" t="s">
        <v>122</v>
      </c>
      <c r="AE3" s="210" t="s">
        <v>122</v>
      </c>
      <c r="AF3" s="210" t="s">
        <v>122</v>
      </c>
      <c r="AG3" s="210" t="s">
        <v>122</v>
      </c>
      <c r="AH3" s="210" t="s">
        <v>122</v>
      </c>
      <c r="AI3" s="210" t="s">
        <v>122</v>
      </c>
      <c r="AJ3" s="210" t="s">
        <v>122</v>
      </c>
      <c r="AK3" s="210"/>
      <c r="AL3" s="210"/>
      <c r="AN3" s="225"/>
      <c r="AO3" s="225"/>
      <c r="AP3" s="225"/>
    </row>
    <row r="4" spans="1:42" s="7" customFormat="1" ht="15.75" thickBot="1" x14ac:dyDescent="0.3">
      <c r="A4" s="19"/>
      <c r="B4" s="19"/>
      <c r="C4" s="19"/>
      <c r="D4" s="20"/>
      <c r="E4" s="45"/>
      <c r="F4" s="50"/>
      <c r="G4" s="50"/>
      <c r="H4" s="50"/>
      <c r="I4" s="50"/>
      <c r="J4" s="50"/>
      <c r="K4" s="50"/>
      <c r="L4" s="50"/>
      <c r="M4" s="50"/>
      <c r="N4" s="50"/>
      <c r="O4" s="20"/>
      <c r="P4" s="20"/>
      <c r="Q4" s="20"/>
      <c r="R4" s="20"/>
      <c r="S4" s="20"/>
      <c r="T4" s="20"/>
      <c r="U4" s="5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13"/>
      <c r="AL4" s="13"/>
    </row>
    <row r="5" spans="1:42" s="7" customFormat="1" ht="15.75" thickTop="1" x14ac:dyDescent="0.25">
      <c r="A5" s="197" t="s">
        <v>4</v>
      </c>
      <c r="B5" s="12" t="s">
        <v>5</v>
      </c>
      <c r="C5" s="46" t="s">
        <v>6</v>
      </c>
      <c r="D5" s="13">
        <v>0.1</v>
      </c>
      <c r="E5" s="6"/>
      <c r="F5" s="37">
        <v>0.1</v>
      </c>
      <c r="G5" s="37">
        <v>0.1</v>
      </c>
      <c r="H5" s="37">
        <v>0.1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0.1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0.1</v>
      </c>
      <c r="Z5" s="37">
        <v>0.1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49">
        <v>0</v>
      </c>
      <c r="AK5" s="37"/>
      <c r="AL5" s="37"/>
      <c r="AN5" s="226">
        <f>SUM(F5:AJ5)</f>
        <v>0.6</v>
      </c>
      <c r="AO5" s="9">
        <v>86400</v>
      </c>
      <c r="AP5" s="227">
        <f>AN5*AO5</f>
        <v>51840</v>
      </c>
    </row>
    <row r="6" spans="1:42" s="7" customFormat="1" x14ac:dyDescent="0.25">
      <c r="A6" s="11"/>
      <c r="B6" s="12"/>
      <c r="C6" s="46" t="s">
        <v>7</v>
      </c>
      <c r="D6" s="13">
        <v>0.1</v>
      </c>
      <c r="E6" s="6"/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49">
        <v>0</v>
      </c>
      <c r="AK6" s="37"/>
      <c r="AL6" s="37"/>
      <c r="AN6" s="228">
        <f t="shared" ref="AN6:AN69" si="0">SUM(F6:AJ6)</f>
        <v>0</v>
      </c>
      <c r="AO6" s="7">
        <v>86400</v>
      </c>
      <c r="AP6" s="229">
        <f t="shared" ref="AP6:AP69" si="1">AN6*AO6</f>
        <v>0</v>
      </c>
    </row>
    <row r="7" spans="1:42" s="7" customFormat="1" x14ac:dyDescent="0.25">
      <c r="A7" s="11"/>
      <c r="B7" s="15"/>
      <c r="C7" s="188" t="s">
        <v>8</v>
      </c>
      <c r="D7" s="189">
        <v>0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214"/>
      <c r="AK7" s="188"/>
      <c r="AL7" s="188"/>
      <c r="AN7" s="228">
        <f t="shared" si="0"/>
        <v>0</v>
      </c>
      <c r="AO7" s="7">
        <v>86400</v>
      </c>
      <c r="AP7" s="229">
        <f t="shared" si="1"/>
        <v>0</v>
      </c>
    </row>
    <row r="8" spans="1:42" s="7" customFormat="1" x14ac:dyDescent="0.25">
      <c r="A8" s="11"/>
      <c r="B8" s="15"/>
      <c r="C8" s="190" t="s">
        <v>354</v>
      </c>
      <c r="D8" s="191" t="s">
        <v>346</v>
      </c>
      <c r="E8" s="6"/>
      <c r="F8" s="37">
        <v>2.29</v>
      </c>
      <c r="G8" s="37">
        <v>2.06</v>
      </c>
      <c r="H8" s="37">
        <v>2.0299999999999998</v>
      </c>
      <c r="I8" s="37">
        <v>1.79</v>
      </c>
      <c r="J8" s="37">
        <v>1.5</v>
      </c>
      <c r="K8" s="37">
        <v>1.55</v>
      </c>
      <c r="L8" s="37">
        <v>1.83</v>
      </c>
      <c r="M8" s="37">
        <v>1.89</v>
      </c>
      <c r="N8" s="37">
        <v>1.55</v>
      </c>
      <c r="O8" s="37">
        <v>1.55</v>
      </c>
      <c r="P8" s="37">
        <v>1.65</v>
      </c>
      <c r="Q8" s="37">
        <v>1.73</v>
      </c>
      <c r="R8" s="37">
        <v>1.45</v>
      </c>
      <c r="S8" s="37">
        <v>0.95</v>
      </c>
      <c r="T8" s="37">
        <v>0.97</v>
      </c>
      <c r="U8" s="37">
        <v>1.1399999999999999</v>
      </c>
      <c r="V8" s="37">
        <v>1.42</v>
      </c>
      <c r="W8" s="37">
        <v>1.59</v>
      </c>
      <c r="X8" s="37">
        <v>1.9</v>
      </c>
      <c r="Y8" s="37">
        <v>2.2799999999999998</v>
      </c>
      <c r="Z8" s="37">
        <v>2.31</v>
      </c>
      <c r="AA8" s="37">
        <v>2.33</v>
      </c>
      <c r="AB8" s="37">
        <v>2.2200000000000002</v>
      </c>
      <c r="AC8" s="37">
        <v>2.02</v>
      </c>
      <c r="AD8" s="37">
        <v>1.81</v>
      </c>
      <c r="AE8" s="37">
        <v>1.47</v>
      </c>
      <c r="AF8" s="37">
        <v>1.32</v>
      </c>
      <c r="AG8" s="37">
        <v>1.01</v>
      </c>
      <c r="AH8" s="37">
        <v>1.18</v>
      </c>
      <c r="AI8" s="37">
        <v>1.31</v>
      </c>
      <c r="AJ8" s="49">
        <v>1.26</v>
      </c>
      <c r="AK8" s="37"/>
      <c r="AL8" s="37"/>
      <c r="AN8" s="228">
        <f t="shared" si="0"/>
        <v>51.359999999999992</v>
      </c>
      <c r="AO8" s="7">
        <v>86400</v>
      </c>
      <c r="AP8" s="229">
        <f t="shared" si="1"/>
        <v>4437503.9999999991</v>
      </c>
    </row>
    <row r="9" spans="1:42" s="7" customFormat="1" x14ac:dyDescent="0.25">
      <c r="A9" s="11"/>
      <c r="B9" s="12"/>
      <c r="C9" s="16" t="s">
        <v>9</v>
      </c>
      <c r="D9" s="205" t="s">
        <v>346</v>
      </c>
      <c r="E9" s="6"/>
      <c r="F9" s="37">
        <v>0.05</v>
      </c>
      <c r="G9" s="37">
        <v>0.05</v>
      </c>
      <c r="H9" s="37">
        <v>0.05</v>
      </c>
      <c r="I9" s="37">
        <v>1.4999999999999999E-2</v>
      </c>
      <c r="J9" s="37">
        <v>1.4999999999999999E-2</v>
      </c>
      <c r="K9" s="37">
        <v>3.5000000000000003E-2</v>
      </c>
      <c r="L9" s="37">
        <v>3.5000000000000003E-2</v>
      </c>
      <c r="M9" s="37">
        <v>3.5000000000000003E-2</v>
      </c>
      <c r="N9" s="37">
        <v>3.5000000000000003E-2</v>
      </c>
      <c r="O9" s="37">
        <v>3.5000000000000003E-2</v>
      </c>
      <c r="P9" s="37">
        <v>3.5000000000000003E-2</v>
      </c>
      <c r="Q9" s="37">
        <v>3.5000000000000003E-2</v>
      </c>
      <c r="R9" s="37">
        <v>0.04</v>
      </c>
      <c r="S9" s="37">
        <v>0.04</v>
      </c>
      <c r="T9" s="37">
        <v>0.04</v>
      </c>
      <c r="U9" s="37">
        <v>0.04</v>
      </c>
      <c r="V9" s="37">
        <v>0.04</v>
      </c>
      <c r="W9" s="37">
        <v>0.04</v>
      </c>
      <c r="X9" s="37">
        <v>0.04</v>
      </c>
      <c r="Y9" s="37">
        <v>0.03</v>
      </c>
      <c r="Z9" s="37">
        <v>0.03</v>
      </c>
      <c r="AA9" s="37">
        <v>0.03</v>
      </c>
      <c r="AB9" s="37">
        <v>0.03</v>
      </c>
      <c r="AC9" s="37">
        <v>0.03</v>
      </c>
      <c r="AD9" s="37">
        <v>0.03</v>
      </c>
      <c r="AE9" s="37">
        <v>0.03</v>
      </c>
      <c r="AF9" s="37">
        <v>1.4999999999999999E-2</v>
      </c>
      <c r="AG9" s="37">
        <v>1.4999999999999999E-2</v>
      </c>
      <c r="AH9" s="37">
        <v>1.4999999999999999E-2</v>
      </c>
      <c r="AI9" s="37">
        <v>1.4999999999999999E-2</v>
      </c>
      <c r="AJ9" s="49">
        <v>1.4999999999999999E-2</v>
      </c>
      <c r="AK9" s="37"/>
      <c r="AL9" s="37"/>
      <c r="AN9" s="228">
        <f t="shared" si="0"/>
        <v>0.99000000000000055</v>
      </c>
      <c r="AO9" s="7">
        <v>86400</v>
      </c>
      <c r="AP9" s="229">
        <f t="shared" si="1"/>
        <v>85536.000000000044</v>
      </c>
    </row>
    <row r="10" spans="1:42" s="7" customFormat="1" x14ac:dyDescent="0.25">
      <c r="A10" s="11"/>
      <c r="B10" s="12"/>
      <c r="C10" s="16"/>
      <c r="D10" s="13"/>
      <c r="E10" s="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49"/>
      <c r="AK10" s="37"/>
      <c r="AL10" s="37"/>
      <c r="AN10" s="228"/>
      <c r="AP10" s="229"/>
    </row>
    <row r="11" spans="1:42" s="7" customFormat="1" ht="15.75" thickBot="1" x14ac:dyDescent="0.3">
      <c r="A11" s="11"/>
      <c r="B11" s="18"/>
      <c r="C11" s="19" t="s">
        <v>139</v>
      </c>
      <c r="D11" s="211"/>
      <c r="E11" s="45">
        <f>86400*SUM(F11:AJ11)</f>
        <v>4574880</v>
      </c>
      <c r="F11" s="50">
        <f>SUM(F5:F10)</f>
        <v>2.44</v>
      </c>
      <c r="G11" s="50">
        <f>SUM(G5:G10)</f>
        <v>2.21</v>
      </c>
      <c r="H11" s="50">
        <f>SUM(H5:H10)</f>
        <v>2.1799999999999997</v>
      </c>
      <c r="I11" s="50">
        <f>SUM(I5:I10)</f>
        <v>1.8049999999999999</v>
      </c>
      <c r="J11" s="50">
        <f t="shared" ref="J11:AJ11" si="2">SUM(J5:J10)</f>
        <v>1.5149999999999999</v>
      </c>
      <c r="K11" s="50">
        <f t="shared" si="2"/>
        <v>1.585</v>
      </c>
      <c r="L11" s="50">
        <f t="shared" si="2"/>
        <v>1.865</v>
      </c>
      <c r="M11" s="50">
        <f t="shared" si="2"/>
        <v>1.9249999999999998</v>
      </c>
      <c r="N11" s="50">
        <f t="shared" si="2"/>
        <v>1.585</v>
      </c>
      <c r="O11" s="50">
        <f t="shared" si="2"/>
        <v>1.585</v>
      </c>
      <c r="P11" s="50">
        <f t="shared" si="2"/>
        <v>1.6849999999999998</v>
      </c>
      <c r="Q11" s="50">
        <f t="shared" si="2"/>
        <v>1.7649999999999999</v>
      </c>
      <c r="R11" s="50">
        <f t="shared" si="2"/>
        <v>1.59</v>
      </c>
      <c r="S11" s="50">
        <f t="shared" si="2"/>
        <v>0.99</v>
      </c>
      <c r="T11" s="50">
        <f t="shared" si="2"/>
        <v>1.01</v>
      </c>
      <c r="U11" s="50">
        <f t="shared" si="2"/>
        <v>1.18</v>
      </c>
      <c r="V11" s="50">
        <f t="shared" si="2"/>
        <v>1.46</v>
      </c>
      <c r="W11" s="50">
        <f t="shared" si="2"/>
        <v>1.6300000000000001</v>
      </c>
      <c r="X11" s="50">
        <f t="shared" si="2"/>
        <v>1.94</v>
      </c>
      <c r="Y11" s="50">
        <f t="shared" si="2"/>
        <v>2.4099999999999997</v>
      </c>
      <c r="Z11" s="50">
        <f t="shared" si="2"/>
        <v>2.44</v>
      </c>
      <c r="AA11" s="50">
        <f t="shared" si="2"/>
        <v>2.36</v>
      </c>
      <c r="AB11" s="50">
        <f t="shared" si="2"/>
        <v>2.25</v>
      </c>
      <c r="AC11" s="50">
        <f t="shared" si="2"/>
        <v>2.0499999999999998</v>
      </c>
      <c r="AD11" s="50">
        <f t="shared" si="2"/>
        <v>1.84</v>
      </c>
      <c r="AE11" s="50">
        <f t="shared" si="2"/>
        <v>1.5</v>
      </c>
      <c r="AF11" s="50">
        <f t="shared" si="2"/>
        <v>1.335</v>
      </c>
      <c r="AG11" s="50">
        <f t="shared" si="2"/>
        <v>1.0249999999999999</v>
      </c>
      <c r="AH11" s="50">
        <f t="shared" si="2"/>
        <v>1.1949999999999998</v>
      </c>
      <c r="AI11" s="50">
        <f t="shared" si="2"/>
        <v>1.325</v>
      </c>
      <c r="AJ11" s="51">
        <f t="shared" si="2"/>
        <v>1.2749999999999999</v>
      </c>
      <c r="AK11" s="37"/>
      <c r="AL11" s="37"/>
      <c r="AN11" s="230">
        <f t="shared" si="0"/>
        <v>52.949999999999996</v>
      </c>
      <c r="AO11" s="19">
        <v>86400</v>
      </c>
      <c r="AP11" s="231">
        <f t="shared" si="1"/>
        <v>4574880</v>
      </c>
    </row>
    <row r="12" spans="1:42" ht="16.5" thickTop="1" thickBot="1" x14ac:dyDescent="0.3">
      <c r="A12" s="11"/>
      <c r="X12" s="13"/>
      <c r="Z12" s="13"/>
      <c r="AB12" s="13"/>
      <c r="AC12" s="13"/>
      <c r="AD12" s="13"/>
      <c r="AE12" s="13"/>
      <c r="AG12" s="13"/>
      <c r="AH12" s="13"/>
      <c r="AI12" s="13"/>
      <c r="AN12" s="13"/>
      <c r="AO12" s="7"/>
      <c r="AP12" s="14"/>
    </row>
    <row r="13" spans="1:42" s="7" customFormat="1" ht="15.75" thickTop="1" x14ac:dyDescent="0.25">
      <c r="A13" s="11"/>
      <c r="B13" s="22" t="s">
        <v>10</v>
      </c>
      <c r="C13" s="23" t="s">
        <v>11</v>
      </c>
      <c r="D13" s="8">
        <v>0.3</v>
      </c>
      <c r="E13" s="44"/>
      <c r="F13" s="47">
        <v>0.3</v>
      </c>
      <c r="G13" s="47">
        <v>0.3</v>
      </c>
      <c r="H13" s="47">
        <v>0.3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0.3</v>
      </c>
      <c r="S13" s="47">
        <v>0.3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0.3</v>
      </c>
      <c r="Z13" s="47">
        <v>0.3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8">
        <v>0</v>
      </c>
      <c r="AK13" s="37"/>
      <c r="AL13" s="37"/>
      <c r="AN13" s="226">
        <f t="shared" si="0"/>
        <v>2.1</v>
      </c>
      <c r="AO13" s="9">
        <v>86400</v>
      </c>
      <c r="AP13" s="227">
        <f t="shared" si="1"/>
        <v>181440</v>
      </c>
    </row>
    <row r="14" spans="1:42" s="7" customFormat="1" x14ac:dyDescent="0.25">
      <c r="A14" s="11"/>
      <c r="B14" s="15"/>
      <c r="C14" s="16" t="s">
        <v>12</v>
      </c>
      <c r="D14" s="13">
        <v>0.36</v>
      </c>
      <c r="E14" s="6"/>
      <c r="F14" s="37">
        <v>0.36</v>
      </c>
      <c r="G14" s="37">
        <v>0.36</v>
      </c>
      <c r="H14" s="37">
        <v>0.3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0.36</v>
      </c>
      <c r="S14" s="37">
        <v>0.36</v>
      </c>
      <c r="T14" s="37">
        <v>0.36</v>
      </c>
      <c r="U14" s="37">
        <v>0.36</v>
      </c>
      <c r="V14" s="37">
        <v>0.36</v>
      </c>
      <c r="W14" s="37">
        <v>0.36</v>
      </c>
      <c r="X14" s="37">
        <v>0.36</v>
      </c>
      <c r="Y14" s="37">
        <v>0.36</v>
      </c>
      <c r="Z14" s="37">
        <v>0.36</v>
      </c>
      <c r="AA14" s="37">
        <v>0.36</v>
      </c>
      <c r="AB14" s="37">
        <v>0.36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49">
        <v>0</v>
      </c>
      <c r="AK14" s="37"/>
      <c r="AL14" s="37"/>
      <c r="AN14" s="228">
        <f t="shared" si="0"/>
        <v>4.9799999999999995</v>
      </c>
      <c r="AO14" s="7">
        <v>86400</v>
      </c>
      <c r="AP14" s="229">
        <f t="shared" si="1"/>
        <v>430271.99999999994</v>
      </c>
    </row>
    <row r="15" spans="1:42" s="7" customFormat="1" x14ac:dyDescent="0.25">
      <c r="A15" s="11"/>
      <c r="B15" s="15"/>
      <c r="C15" s="188" t="s">
        <v>13</v>
      </c>
      <c r="D15" s="189">
        <v>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214"/>
      <c r="AK15" s="188"/>
      <c r="AL15" s="188"/>
      <c r="AN15" s="228">
        <f t="shared" si="0"/>
        <v>0</v>
      </c>
      <c r="AO15" s="7">
        <v>86400</v>
      </c>
      <c r="AP15" s="229">
        <f t="shared" si="1"/>
        <v>0</v>
      </c>
    </row>
    <row r="16" spans="1:42" s="7" customFormat="1" x14ac:dyDescent="0.25">
      <c r="A16" s="11"/>
      <c r="B16" s="15"/>
      <c r="C16" s="16" t="s">
        <v>14</v>
      </c>
      <c r="D16" s="13">
        <v>0.3</v>
      </c>
      <c r="E16" s="6"/>
      <c r="F16" s="37">
        <v>0.3</v>
      </c>
      <c r="G16" s="37">
        <v>0.3</v>
      </c>
      <c r="H16" s="37">
        <v>0.3</v>
      </c>
      <c r="I16" s="37">
        <v>0</v>
      </c>
      <c r="J16" s="37">
        <v>0</v>
      </c>
      <c r="K16" s="37">
        <v>0.3</v>
      </c>
      <c r="L16" s="37">
        <v>0.3</v>
      </c>
      <c r="M16" s="37">
        <v>0.3</v>
      </c>
      <c r="N16" s="37">
        <v>0</v>
      </c>
      <c r="O16" s="37">
        <v>0</v>
      </c>
      <c r="P16" s="37">
        <v>0</v>
      </c>
      <c r="Q16" s="37">
        <v>0</v>
      </c>
      <c r="R16" s="37">
        <v>0.3</v>
      </c>
      <c r="S16" s="37">
        <v>0.3</v>
      </c>
      <c r="T16" s="37">
        <v>0.3</v>
      </c>
      <c r="U16" s="37">
        <v>0.3</v>
      </c>
      <c r="V16" s="37">
        <v>0.3</v>
      </c>
      <c r="W16" s="37">
        <v>0.3</v>
      </c>
      <c r="X16" s="37">
        <v>0.3</v>
      </c>
      <c r="Y16" s="37">
        <v>0.3</v>
      </c>
      <c r="Z16" s="37">
        <v>0.3</v>
      </c>
      <c r="AA16" s="37">
        <v>0.3</v>
      </c>
      <c r="AB16" s="37">
        <v>0.3</v>
      </c>
      <c r="AC16" s="37">
        <v>0.3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49">
        <v>0</v>
      </c>
      <c r="AK16" s="37"/>
      <c r="AL16" s="37"/>
      <c r="AN16" s="228">
        <f t="shared" si="0"/>
        <v>5.3999999999999986</v>
      </c>
      <c r="AO16" s="7">
        <v>86400</v>
      </c>
      <c r="AP16" s="229">
        <f t="shared" si="1"/>
        <v>466559.99999999988</v>
      </c>
    </row>
    <row r="17" spans="1:42" s="7" customFormat="1" x14ac:dyDescent="0.25">
      <c r="A17" s="11"/>
      <c r="B17" s="15"/>
      <c r="C17" s="16" t="s">
        <v>15</v>
      </c>
      <c r="D17" s="13">
        <v>0.35</v>
      </c>
      <c r="E17" s="6"/>
      <c r="F17" s="37">
        <v>0.35</v>
      </c>
      <c r="G17" s="37">
        <v>0.35</v>
      </c>
      <c r="H17" s="37">
        <v>0.35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0.35</v>
      </c>
      <c r="S17" s="37">
        <v>0.35</v>
      </c>
      <c r="T17" s="37">
        <v>0.35</v>
      </c>
      <c r="U17" s="37">
        <v>0</v>
      </c>
      <c r="V17" s="37">
        <v>0</v>
      </c>
      <c r="W17" s="37">
        <v>0</v>
      </c>
      <c r="X17" s="37">
        <v>0</v>
      </c>
      <c r="Y17" s="37">
        <v>0.35</v>
      </c>
      <c r="Z17" s="37">
        <v>0.35</v>
      </c>
      <c r="AA17" s="37">
        <v>0.35</v>
      </c>
      <c r="AB17" s="37">
        <v>0.35</v>
      </c>
      <c r="AC17" s="37">
        <v>0.35</v>
      </c>
      <c r="AD17" s="37">
        <v>0.35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49">
        <v>0</v>
      </c>
      <c r="AK17" s="37"/>
      <c r="AL17" s="37"/>
      <c r="AN17" s="228">
        <f t="shared" si="0"/>
        <v>4.2</v>
      </c>
      <c r="AO17" s="7">
        <v>86400</v>
      </c>
      <c r="AP17" s="229">
        <f>AN17*AO17</f>
        <v>362880</v>
      </c>
    </row>
    <row r="18" spans="1:42" s="7" customFormat="1" x14ac:dyDescent="0.25">
      <c r="A18" s="11"/>
      <c r="B18" s="12"/>
      <c r="C18" s="16" t="s">
        <v>16</v>
      </c>
      <c r="D18" s="205" t="s">
        <v>346</v>
      </c>
      <c r="E18" s="6"/>
      <c r="F18" s="37">
        <v>0.3</v>
      </c>
      <c r="G18" s="37">
        <v>0.3</v>
      </c>
      <c r="H18" s="37">
        <v>0.3</v>
      </c>
      <c r="I18" s="37">
        <v>0.1</v>
      </c>
      <c r="J18" s="37">
        <v>0.1</v>
      </c>
      <c r="K18" s="37">
        <v>0.1</v>
      </c>
      <c r="L18" s="37">
        <v>0.1</v>
      </c>
      <c r="M18" s="37">
        <v>0.1</v>
      </c>
      <c r="N18" s="37">
        <v>0.1</v>
      </c>
      <c r="O18" s="37">
        <v>0.1</v>
      </c>
      <c r="P18" s="37">
        <v>0.1</v>
      </c>
      <c r="Q18" s="37">
        <v>0.1</v>
      </c>
      <c r="R18" s="37">
        <v>0.3</v>
      </c>
      <c r="S18" s="37">
        <v>0.3</v>
      </c>
      <c r="T18" s="37">
        <v>0.3</v>
      </c>
      <c r="U18" s="37">
        <v>0.3</v>
      </c>
      <c r="V18" s="37">
        <v>0.3</v>
      </c>
      <c r="W18" s="37">
        <v>0.3</v>
      </c>
      <c r="X18" s="37">
        <v>0.3</v>
      </c>
      <c r="Y18" s="37">
        <v>0.08</v>
      </c>
      <c r="Z18" s="37">
        <v>0.08</v>
      </c>
      <c r="AA18" s="37">
        <v>0.08</v>
      </c>
      <c r="AB18" s="37">
        <v>0.08</v>
      </c>
      <c r="AC18" s="37">
        <v>0.08</v>
      </c>
      <c r="AD18" s="37">
        <v>0.08</v>
      </c>
      <c r="AE18" s="37">
        <v>0.08</v>
      </c>
      <c r="AF18" s="37">
        <v>0</v>
      </c>
      <c r="AG18" s="37">
        <v>0</v>
      </c>
      <c r="AH18" s="37">
        <v>0</v>
      </c>
      <c r="AI18" s="37">
        <v>0</v>
      </c>
      <c r="AJ18" s="49">
        <v>0</v>
      </c>
      <c r="AK18" s="37"/>
      <c r="AL18" s="37"/>
      <c r="AN18" s="228">
        <f>SUM(F18:AJ18)</f>
        <v>4.46</v>
      </c>
      <c r="AO18" s="7">
        <v>86400</v>
      </c>
      <c r="AP18" s="229">
        <f>AN18*AO18</f>
        <v>385344</v>
      </c>
    </row>
    <row r="19" spans="1:42" s="7" customFormat="1" x14ac:dyDescent="0.25">
      <c r="A19" s="11"/>
      <c r="B19" s="15"/>
      <c r="C19" s="188" t="s">
        <v>17</v>
      </c>
      <c r="D19" s="189">
        <v>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214"/>
      <c r="AK19" s="188"/>
      <c r="AL19" s="188"/>
      <c r="AN19" s="228">
        <f>SUM(F19:AJ19)</f>
        <v>0</v>
      </c>
      <c r="AO19" s="7">
        <v>86400</v>
      </c>
      <c r="AP19" s="229">
        <f t="shared" si="1"/>
        <v>0</v>
      </c>
    </row>
    <row r="20" spans="1:42" s="7" customFormat="1" x14ac:dyDescent="0.25">
      <c r="A20" s="11"/>
      <c r="B20" s="15"/>
      <c r="C20" s="188" t="s">
        <v>18</v>
      </c>
      <c r="D20" s="189">
        <v>0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214"/>
      <c r="AK20" s="188"/>
      <c r="AL20" s="188"/>
      <c r="AN20" s="228">
        <f>SUM(F20:AJ20)</f>
        <v>0</v>
      </c>
      <c r="AO20" s="7">
        <v>86400</v>
      </c>
      <c r="AP20" s="229">
        <f t="shared" si="1"/>
        <v>0</v>
      </c>
    </row>
    <row r="21" spans="1:42" s="7" customFormat="1" x14ac:dyDescent="0.25">
      <c r="A21" s="11"/>
      <c r="B21" s="15"/>
      <c r="C21" s="39"/>
      <c r="D21" s="40"/>
      <c r="E21" s="6"/>
      <c r="F21" s="37"/>
      <c r="G21" s="37"/>
      <c r="H21" s="37"/>
      <c r="I21" s="37"/>
      <c r="J21" s="37"/>
      <c r="K21" s="37"/>
      <c r="L21" s="37"/>
      <c r="M21" s="37"/>
      <c r="N21" s="37"/>
      <c r="O21" s="13"/>
      <c r="P21" s="13"/>
      <c r="Q21" s="13"/>
      <c r="R21" s="13"/>
      <c r="S21" s="13"/>
      <c r="T21" s="13"/>
      <c r="U21" s="37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3"/>
      <c r="AK21" s="13"/>
      <c r="AL21" s="13"/>
      <c r="AN21" s="228"/>
      <c r="AP21" s="229"/>
    </row>
    <row r="22" spans="1:42" s="7" customFormat="1" ht="15.75" thickBot="1" x14ac:dyDescent="0.3">
      <c r="A22" s="11"/>
      <c r="B22" s="18"/>
      <c r="C22" s="19" t="s">
        <v>139</v>
      </c>
      <c r="D22" s="211"/>
      <c r="E22" s="45">
        <f>86400*SUM(F22:AJ22)</f>
        <v>1826496</v>
      </c>
      <c r="F22" s="50">
        <f>SUM(F13:F21)</f>
        <v>1.61</v>
      </c>
      <c r="G22" s="50">
        <f>SUM(G13:G21)</f>
        <v>1.61</v>
      </c>
      <c r="H22" s="50">
        <f>SUM(H13:H21)</f>
        <v>1.55</v>
      </c>
      <c r="I22" s="50">
        <f t="shared" ref="I22:AJ22" si="3">SUM(I13:I21)</f>
        <v>0.1</v>
      </c>
      <c r="J22" s="50">
        <f t="shared" si="3"/>
        <v>0.1</v>
      </c>
      <c r="K22" s="50">
        <f t="shared" si="3"/>
        <v>0.4</v>
      </c>
      <c r="L22" s="50">
        <f t="shared" si="3"/>
        <v>0.4</v>
      </c>
      <c r="M22" s="50">
        <f t="shared" si="3"/>
        <v>0.4</v>
      </c>
      <c r="N22" s="50">
        <f>SUM(N13:N21)</f>
        <v>0.1</v>
      </c>
      <c r="O22" s="50">
        <f>SUM(O13:O21)</f>
        <v>0.1</v>
      </c>
      <c r="P22" s="50">
        <f t="shared" si="3"/>
        <v>0.1</v>
      </c>
      <c r="Q22" s="50">
        <f t="shared" si="3"/>
        <v>0.1</v>
      </c>
      <c r="R22" s="50">
        <f t="shared" si="3"/>
        <v>1.61</v>
      </c>
      <c r="S22" s="50">
        <f t="shared" si="3"/>
        <v>1.61</v>
      </c>
      <c r="T22" s="50">
        <f t="shared" si="3"/>
        <v>1.3099999999999998</v>
      </c>
      <c r="U22" s="50">
        <f t="shared" si="3"/>
        <v>0.96</v>
      </c>
      <c r="V22" s="50">
        <f t="shared" si="3"/>
        <v>0.96</v>
      </c>
      <c r="W22" s="50">
        <f t="shared" si="3"/>
        <v>0.96</v>
      </c>
      <c r="X22" s="50">
        <f t="shared" si="3"/>
        <v>0.96</v>
      </c>
      <c r="Y22" s="50">
        <f t="shared" si="3"/>
        <v>1.3900000000000001</v>
      </c>
      <c r="Z22" s="50">
        <f>SUM(Z13:Z21)</f>
        <v>1.3900000000000001</v>
      </c>
      <c r="AA22" s="50">
        <f t="shared" si="3"/>
        <v>1.0899999999999999</v>
      </c>
      <c r="AB22" s="50">
        <f>SUM(AB13:AB21)</f>
        <v>1.0899999999999999</v>
      </c>
      <c r="AC22" s="50">
        <f t="shared" si="3"/>
        <v>0.72999999999999987</v>
      </c>
      <c r="AD22" s="50">
        <f t="shared" si="3"/>
        <v>0.43</v>
      </c>
      <c r="AE22" s="50">
        <f t="shared" si="3"/>
        <v>0.08</v>
      </c>
      <c r="AF22" s="50">
        <f t="shared" si="3"/>
        <v>0</v>
      </c>
      <c r="AG22" s="50">
        <f t="shared" si="3"/>
        <v>0</v>
      </c>
      <c r="AH22" s="50">
        <f t="shared" si="3"/>
        <v>0</v>
      </c>
      <c r="AI22" s="50">
        <f t="shared" si="3"/>
        <v>0</v>
      </c>
      <c r="AJ22" s="51">
        <f t="shared" si="3"/>
        <v>0</v>
      </c>
      <c r="AK22" s="37"/>
      <c r="AL22" s="37"/>
      <c r="AN22" s="230">
        <f>SUM(F22:AJ22)</f>
        <v>21.14</v>
      </c>
      <c r="AO22" s="19">
        <v>86400</v>
      </c>
      <c r="AP22" s="231">
        <f>AN22*AO22</f>
        <v>1826496</v>
      </c>
    </row>
    <row r="23" spans="1:42" s="7" customFormat="1" ht="16.5" thickTop="1" thickBot="1" x14ac:dyDescent="0.3">
      <c r="A23" s="11"/>
      <c r="D23" s="13"/>
      <c r="E23" s="6"/>
      <c r="F23" s="37"/>
      <c r="G23" s="37"/>
      <c r="H23" s="37"/>
      <c r="I23" s="37"/>
      <c r="J23" s="37"/>
      <c r="K23" s="37"/>
      <c r="L23" s="37"/>
      <c r="M23" s="37"/>
      <c r="N23" s="37"/>
      <c r="O23" s="13"/>
      <c r="P23" s="13"/>
      <c r="Q23" s="13"/>
      <c r="R23" s="13"/>
      <c r="S23" s="13"/>
      <c r="T23" s="13"/>
      <c r="U23" s="37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N23" s="13"/>
      <c r="AP23" s="14"/>
    </row>
    <row r="24" spans="1:42" s="7" customFormat="1" ht="15.75" thickTop="1" x14ac:dyDescent="0.25">
      <c r="A24" s="11"/>
      <c r="B24" s="22" t="s">
        <v>19</v>
      </c>
      <c r="C24" s="23" t="s">
        <v>20</v>
      </c>
      <c r="D24" s="8">
        <v>0.3</v>
      </c>
      <c r="E24" s="44"/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8">
        <v>0</v>
      </c>
      <c r="AK24" s="37"/>
      <c r="AL24" s="37"/>
      <c r="AN24" s="226">
        <f t="shared" si="0"/>
        <v>0</v>
      </c>
      <c r="AO24" s="9">
        <v>86400</v>
      </c>
      <c r="AP24" s="227">
        <f t="shared" si="1"/>
        <v>0</v>
      </c>
    </row>
    <row r="25" spans="1:42" s="7" customFormat="1" x14ac:dyDescent="0.25">
      <c r="A25" s="11"/>
      <c r="B25" s="15"/>
      <c r="C25" s="16" t="s">
        <v>21</v>
      </c>
      <c r="D25" s="13">
        <v>0.35</v>
      </c>
      <c r="E25" s="6"/>
      <c r="F25" s="37">
        <v>0.35</v>
      </c>
      <c r="G25" s="37">
        <v>0.35</v>
      </c>
      <c r="H25" s="37">
        <v>0.35</v>
      </c>
      <c r="I25" s="37">
        <v>0</v>
      </c>
      <c r="J25" s="37">
        <v>0</v>
      </c>
      <c r="K25" s="37">
        <v>0.35</v>
      </c>
      <c r="L25" s="37">
        <v>0.35</v>
      </c>
      <c r="M25" s="37">
        <v>0.35</v>
      </c>
      <c r="N25" s="37">
        <v>0.35</v>
      </c>
      <c r="O25" s="37">
        <v>0.35</v>
      </c>
      <c r="P25" s="37">
        <v>0.35</v>
      </c>
      <c r="Q25" s="37">
        <v>0.35</v>
      </c>
      <c r="R25" s="37">
        <v>0.35</v>
      </c>
      <c r="S25" s="37">
        <v>0.35</v>
      </c>
      <c r="T25" s="37">
        <v>0.35</v>
      </c>
      <c r="U25" s="37">
        <v>0.35</v>
      </c>
      <c r="V25" s="37">
        <v>0.35</v>
      </c>
      <c r="W25" s="37">
        <v>0</v>
      </c>
      <c r="X25" s="37">
        <v>0</v>
      </c>
      <c r="Y25" s="37">
        <v>0.35</v>
      </c>
      <c r="Z25" s="37">
        <v>0.35</v>
      </c>
      <c r="AA25" s="37">
        <v>0.35</v>
      </c>
      <c r="AB25" s="37">
        <v>0.35</v>
      </c>
      <c r="AC25" s="37">
        <v>0.35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49">
        <v>0</v>
      </c>
      <c r="AK25" s="37"/>
      <c r="AL25" s="37"/>
      <c r="AN25" s="228">
        <f t="shared" si="0"/>
        <v>6.9999999999999973</v>
      </c>
      <c r="AO25" s="7">
        <v>86400</v>
      </c>
      <c r="AP25" s="229">
        <f t="shared" si="1"/>
        <v>604799.99999999977</v>
      </c>
    </row>
    <row r="26" spans="1:42" s="7" customFormat="1" x14ac:dyDescent="0.25">
      <c r="A26" s="11"/>
      <c r="B26" s="15"/>
      <c r="C26" s="188" t="s">
        <v>22</v>
      </c>
      <c r="D26" s="189">
        <v>0.2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214"/>
      <c r="AK26" s="188"/>
      <c r="AL26" s="188"/>
      <c r="AN26" s="228">
        <f t="shared" si="0"/>
        <v>0</v>
      </c>
      <c r="AO26" s="7">
        <v>86400</v>
      </c>
      <c r="AP26" s="229">
        <f t="shared" si="1"/>
        <v>0</v>
      </c>
    </row>
    <row r="27" spans="1:42" s="7" customFormat="1" x14ac:dyDescent="0.25">
      <c r="A27" s="11"/>
      <c r="B27" s="15"/>
      <c r="C27" s="190" t="s">
        <v>353</v>
      </c>
      <c r="D27" s="191" t="s">
        <v>346</v>
      </c>
      <c r="E27" s="6"/>
      <c r="F27" s="37">
        <v>21.88</v>
      </c>
      <c r="G27" s="37">
        <v>23.92</v>
      </c>
      <c r="H27" s="37">
        <v>20.94</v>
      </c>
      <c r="I27" s="37">
        <v>21.45</v>
      </c>
      <c r="J27" s="37">
        <v>23.94</v>
      </c>
      <c r="K27" s="37">
        <v>23.6</v>
      </c>
      <c r="L27" s="37">
        <v>22.32</v>
      </c>
      <c r="M27" s="37">
        <v>23.44</v>
      </c>
      <c r="N27" s="37">
        <v>28.24</v>
      </c>
      <c r="O27" s="37">
        <v>28.35</v>
      </c>
      <c r="P27" s="37">
        <v>26.05</v>
      </c>
      <c r="Q27" s="37">
        <v>25.61</v>
      </c>
      <c r="R27" s="37">
        <v>25.73</v>
      </c>
      <c r="S27" s="37">
        <v>26.18</v>
      </c>
      <c r="T27" s="37">
        <v>25.13</v>
      </c>
      <c r="U27" s="37">
        <v>25.79</v>
      </c>
      <c r="V27" s="37">
        <v>26.24</v>
      </c>
      <c r="W27" s="37">
        <v>26.22</v>
      </c>
      <c r="X27" s="37">
        <v>26.38</v>
      </c>
      <c r="Y27" s="37">
        <v>25.33</v>
      </c>
      <c r="Z27" s="37">
        <v>24.46</v>
      </c>
      <c r="AA27" s="37">
        <v>23.5</v>
      </c>
      <c r="AB27" s="37">
        <v>25.65</v>
      </c>
      <c r="AC27" s="37">
        <v>25.87</v>
      </c>
      <c r="AD27" s="37">
        <v>24.71</v>
      </c>
      <c r="AE27" s="37">
        <v>25.32</v>
      </c>
      <c r="AF27" s="37">
        <v>25.3</v>
      </c>
      <c r="AG27" s="37">
        <v>23.86</v>
      </c>
      <c r="AH27" s="37">
        <v>24.68</v>
      </c>
      <c r="AI27" s="37">
        <v>25.14</v>
      </c>
      <c r="AJ27" s="49">
        <v>24.67</v>
      </c>
      <c r="AK27" s="37"/>
      <c r="AL27" s="37"/>
      <c r="AN27" s="228">
        <f t="shared" si="0"/>
        <v>769.9</v>
      </c>
      <c r="AO27" s="7">
        <v>86400</v>
      </c>
      <c r="AP27" s="229">
        <f t="shared" si="1"/>
        <v>66519360</v>
      </c>
    </row>
    <row r="28" spans="1:42" s="7" customFormat="1" x14ac:dyDescent="0.25">
      <c r="A28" s="11"/>
      <c r="B28" s="15"/>
      <c r="C28" s="16"/>
      <c r="D28" s="17"/>
      <c r="E28" s="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49"/>
      <c r="AK28" s="37"/>
      <c r="AL28" s="37"/>
      <c r="AN28" s="228"/>
      <c r="AP28" s="229"/>
    </row>
    <row r="29" spans="1:42" s="7" customFormat="1" x14ac:dyDescent="0.25">
      <c r="A29" s="11"/>
      <c r="B29" s="15"/>
      <c r="C29" s="187" t="s">
        <v>141</v>
      </c>
      <c r="D29" s="203" t="s">
        <v>346</v>
      </c>
      <c r="E29" s="6"/>
      <c r="F29" s="37">
        <v>5.99</v>
      </c>
      <c r="G29" s="37">
        <v>8.09</v>
      </c>
      <c r="H29" s="37">
        <v>5.24</v>
      </c>
      <c r="I29" s="37">
        <v>6.73</v>
      </c>
      <c r="J29" s="37">
        <v>10.7</v>
      </c>
      <c r="K29" s="37">
        <v>10.77</v>
      </c>
      <c r="L29" s="37">
        <v>9.58</v>
      </c>
      <c r="M29" s="37">
        <v>11.27</v>
      </c>
      <c r="N29" s="37">
        <v>17.04</v>
      </c>
      <c r="O29" s="37">
        <v>17.41</v>
      </c>
      <c r="P29" s="37">
        <v>15.39</v>
      </c>
      <c r="Q29" s="37">
        <v>14.94</v>
      </c>
      <c r="R29" s="37">
        <v>15.2</v>
      </c>
      <c r="S29" s="37">
        <v>15.66</v>
      </c>
      <c r="T29" s="37">
        <v>14.75</v>
      </c>
      <c r="U29" s="37">
        <v>15.19</v>
      </c>
      <c r="V29" s="37">
        <v>14.79</v>
      </c>
      <c r="W29" s="37">
        <v>13.72</v>
      </c>
      <c r="X29" s="37">
        <v>13.15</v>
      </c>
      <c r="Y29" s="37">
        <v>10.35</v>
      </c>
      <c r="Z29" s="37">
        <v>9.2100000000000009</v>
      </c>
      <c r="AA29" s="37">
        <v>8.3000000000000007</v>
      </c>
      <c r="AB29" s="37">
        <v>11.93</v>
      </c>
      <c r="AC29" s="37">
        <v>12.39</v>
      </c>
      <c r="AD29" s="37">
        <v>11.67</v>
      </c>
      <c r="AE29" s="37">
        <v>13.19</v>
      </c>
      <c r="AF29" s="37">
        <v>14.173</v>
      </c>
      <c r="AG29" s="37">
        <v>15.01</v>
      </c>
      <c r="AH29" s="37">
        <v>15.58</v>
      </c>
      <c r="AI29" s="37">
        <v>15.94</v>
      </c>
      <c r="AJ29" s="49">
        <v>15.93</v>
      </c>
      <c r="AK29" s="37"/>
      <c r="AL29" s="37"/>
      <c r="AN29" s="228">
        <f t="shared" si="0"/>
        <v>389.28299999999996</v>
      </c>
      <c r="AO29" s="7">
        <v>-86400</v>
      </c>
      <c r="AP29" s="229">
        <f t="shared" si="1"/>
        <v>-33634051.199999996</v>
      </c>
    </row>
    <row r="30" spans="1:42" s="7" customFormat="1" x14ac:dyDescent="0.25">
      <c r="A30" s="11"/>
      <c r="B30" s="15"/>
      <c r="C30" s="187" t="s">
        <v>362</v>
      </c>
      <c r="D30" s="40"/>
      <c r="E30" s="6"/>
      <c r="F30" s="37">
        <v>0.05</v>
      </c>
      <c r="G30" s="37">
        <v>0.05</v>
      </c>
      <c r="H30" s="37">
        <v>0.05</v>
      </c>
      <c r="I30" s="37">
        <v>0.05</v>
      </c>
      <c r="J30" s="37">
        <v>0.05</v>
      </c>
      <c r="K30" s="37">
        <v>0.05</v>
      </c>
      <c r="L30" s="37">
        <v>0.05</v>
      </c>
      <c r="M30" s="37">
        <v>0.05</v>
      </c>
      <c r="N30" s="37">
        <v>0.05</v>
      </c>
      <c r="O30" s="37">
        <v>0.05</v>
      </c>
      <c r="P30" s="37">
        <v>0.05</v>
      </c>
      <c r="Q30" s="37">
        <v>0.05</v>
      </c>
      <c r="R30" s="37">
        <v>7.0000000000000007E-2</v>
      </c>
      <c r="S30" s="37">
        <v>7.0000000000000007E-2</v>
      </c>
      <c r="T30" s="37">
        <v>7.0000000000000007E-2</v>
      </c>
      <c r="U30" s="37">
        <v>7.0000000000000007E-2</v>
      </c>
      <c r="V30" s="37">
        <v>7.0000000000000007E-2</v>
      </c>
      <c r="W30" s="37">
        <v>7.0000000000000007E-2</v>
      </c>
      <c r="X30" s="37">
        <v>7.0000000000000007E-2</v>
      </c>
      <c r="Y30" s="37">
        <v>7.0000000000000007E-2</v>
      </c>
      <c r="Z30" s="37">
        <v>7.0000000000000007E-2</v>
      </c>
      <c r="AA30" s="37">
        <v>7.0000000000000007E-2</v>
      </c>
      <c r="AB30" s="37">
        <v>7.0000000000000007E-2</v>
      </c>
      <c r="AC30" s="37">
        <v>7.0000000000000007E-2</v>
      </c>
      <c r="AD30" s="37">
        <v>7.0000000000000007E-2</v>
      </c>
      <c r="AE30" s="37">
        <v>7.0000000000000007E-2</v>
      </c>
      <c r="AF30" s="37">
        <v>0.4</v>
      </c>
      <c r="AG30" s="37">
        <v>0.4</v>
      </c>
      <c r="AH30" s="37">
        <v>0.4</v>
      </c>
      <c r="AI30" s="37">
        <v>0.4</v>
      </c>
      <c r="AJ30" s="49">
        <v>0.4</v>
      </c>
      <c r="AK30" s="37"/>
      <c r="AL30" s="37"/>
      <c r="AN30" s="228">
        <f t="shared" si="0"/>
        <v>3.5800000000000005</v>
      </c>
      <c r="AO30" s="7">
        <v>-86400</v>
      </c>
      <c r="AP30" s="229">
        <f t="shared" si="1"/>
        <v>-309312.00000000006</v>
      </c>
    </row>
    <row r="31" spans="1:42" s="7" customFormat="1" x14ac:dyDescent="0.25">
      <c r="A31" s="11"/>
      <c r="B31" s="15"/>
      <c r="C31" s="187" t="s">
        <v>347</v>
      </c>
      <c r="D31" s="40"/>
      <c r="E31" s="6"/>
      <c r="F31" s="37">
        <v>0</v>
      </c>
      <c r="G31" s="37">
        <v>0</v>
      </c>
      <c r="H31" s="37">
        <v>0</v>
      </c>
      <c r="I31" s="37">
        <v>0.5</v>
      </c>
      <c r="J31" s="37">
        <v>0.5</v>
      </c>
      <c r="K31" s="37">
        <v>0.2</v>
      </c>
      <c r="L31" s="37">
        <v>0.2</v>
      </c>
      <c r="M31" s="37">
        <v>0.2</v>
      </c>
      <c r="N31" s="37">
        <v>0.2</v>
      </c>
      <c r="O31" s="37">
        <v>0.2</v>
      </c>
      <c r="P31" s="37">
        <v>0.2</v>
      </c>
      <c r="Q31" s="37">
        <v>0.2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0.3</v>
      </c>
      <c r="Z31" s="37">
        <v>0.3</v>
      </c>
      <c r="AA31" s="37">
        <v>0.3</v>
      </c>
      <c r="AB31" s="37">
        <v>0.3</v>
      </c>
      <c r="AC31" s="37">
        <v>0.3</v>
      </c>
      <c r="AD31" s="37">
        <v>0.3</v>
      </c>
      <c r="AE31" s="37">
        <v>0.3</v>
      </c>
      <c r="AF31" s="37">
        <v>0.4</v>
      </c>
      <c r="AG31" s="37">
        <v>0.4</v>
      </c>
      <c r="AH31" s="37">
        <v>0.4</v>
      </c>
      <c r="AI31" s="37">
        <v>0.4</v>
      </c>
      <c r="AJ31" s="49">
        <v>0.4</v>
      </c>
      <c r="AK31" s="37"/>
      <c r="AL31" s="37"/>
      <c r="AN31" s="228">
        <f t="shared" si="0"/>
        <v>6.5000000000000009</v>
      </c>
      <c r="AO31" s="7">
        <v>-86400</v>
      </c>
      <c r="AP31" s="229">
        <f t="shared" si="1"/>
        <v>-561600.00000000012</v>
      </c>
    </row>
    <row r="32" spans="1:42" s="7" customFormat="1" x14ac:dyDescent="0.25">
      <c r="A32" s="11"/>
      <c r="B32" s="15"/>
      <c r="C32" s="187" t="s">
        <v>123</v>
      </c>
      <c r="D32" s="40"/>
      <c r="E32" s="6"/>
      <c r="F32" s="37">
        <v>0</v>
      </c>
      <c r="G32" s="37">
        <v>0</v>
      </c>
      <c r="H32" s="37">
        <v>0</v>
      </c>
      <c r="I32" s="37">
        <v>0.3</v>
      </c>
      <c r="J32" s="37">
        <v>0.3</v>
      </c>
      <c r="K32" s="37">
        <v>0.3</v>
      </c>
      <c r="L32" s="37">
        <v>0.3</v>
      </c>
      <c r="M32" s="37">
        <v>0.3</v>
      </c>
      <c r="N32" s="37">
        <v>0.3</v>
      </c>
      <c r="O32" s="37">
        <v>0.3</v>
      </c>
      <c r="P32" s="37">
        <v>0.3</v>
      </c>
      <c r="Q32" s="37">
        <v>0.3</v>
      </c>
      <c r="R32" s="37">
        <v>0.05</v>
      </c>
      <c r="S32" s="37">
        <v>0.05</v>
      </c>
      <c r="T32" s="37">
        <v>0.05</v>
      </c>
      <c r="U32" s="37">
        <v>0.05</v>
      </c>
      <c r="V32" s="37">
        <v>0.05</v>
      </c>
      <c r="W32" s="37">
        <v>0.05</v>
      </c>
      <c r="X32" s="37">
        <v>0.05</v>
      </c>
      <c r="Y32" s="37">
        <v>0.4</v>
      </c>
      <c r="Z32" s="37">
        <v>0.4</v>
      </c>
      <c r="AA32" s="37">
        <v>0.4</v>
      </c>
      <c r="AB32" s="37">
        <v>0.4</v>
      </c>
      <c r="AC32" s="37">
        <v>0.4</v>
      </c>
      <c r="AD32" s="37">
        <v>0.4</v>
      </c>
      <c r="AE32" s="37">
        <v>0.4</v>
      </c>
      <c r="AF32" s="37">
        <v>0.4</v>
      </c>
      <c r="AG32" s="37">
        <v>0.4</v>
      </c>
      <c r="AH32" s="37">
        <v>0.4</v>
      </c>
      <c r="AI32" s="37">
        <v>0.4</v>
      </c>
      <c r="AJ32" s="49">
        <v>0.4</v>
      </c>
      <c r="AK32" s="37"/>
      <c r="AL32" s="37"/>
      <c r="AN32" s="228">
        <f t="shared" si="0"/>
        <v>7.8500000000000014</v>
      </c>
      <c r="AO32" s="7">
        <v>-86400</v>
      </c>
      <c r="AP32" s="229">
        <f t="shared" si="1"/>
        <v>-678240.00000000012</v>
      </c>
    </row>
    <row r="33" spans="1:42" s="7" customFormat="1" x14ac:dyDescent="0.25">
      <c r="A33" s="11"/>
      <c r="B33" s="15"/>
      <c r="C33" s="187" t="s">
        <v>124</v>
      </c>
      <c r="D33" s="40"/>
      <c r="E33" s="6"/>
      <c r="F33" s="37">
        <v>0.1</v>
      </c>
      <c r="G33" s="37">
        <v>0.1</v>
      </c>
      <c r="H33" s="37">
        <v>0.1</v>
      </c>
      <c r="I33" s="37">
        <v>0.1</v>
      </c>
      <c r="J33" s="37">
        <v>0.1</v>
      </c>
      <c r="K33" s="37">
        <v>0.1</v>
      </c>
      <c r="L33" s="37">
        <v>0.1</v>
      </c>
      <c r="M33" s="37">
        <v>0.1</v>
      </c>
      <c r="N33" s="37">
        <v>0.1</v>
      </c>
      <c r="O33" s="37">
        <v>0.1</v>
      </c>
      <c r="P33" s="37">
        <v>0.1</v>
      </c>
      <c r="Q33" s="37">
        <v>0.1</v>
      </c>
      <c r="R33" s="37">
        <v>0.15</v>
      </c>
      <c r="S33" s="37">
        <v>0.15</v>
      </c>
      <c r="T33" s="37">
        <v>0.15</v>
      </c>
      <c r="U33" s="37">
        <v>0.15</v>
      </c>
      <c r="V33" s="37">
        <v>0.15</v>
      </c>
      <c r="W33" s="37">
        <v>0.15</v>
      </c>
      <c r="X33" s="37">
        <v>0.15</v>
      </c>
      <c r="Y33" s="37">
        <v>0.2</v>
      </c>
      <c r="Z33" s="37">
        <v>0.2</v>
      </c>
      <c r="AA33" s="37">
        <v>0.2</v>
      </c>
      <c r="AB33" s="37">
        <v>0.2</v>
      </c>
      <c r="AC33" s="37">
        <v>0.2</v>
      </c>
      <c r="AD33" s="37">
        <v>0.2</v>
      </c>
      <c r="AE33" s="37">
        <v>0.2</v>
      </c>
      <c r="AF33" s="37">
        <v>0.2</v>
      </c>
      <c r="AG33" s="37">
        <v>0.2</v>
      </c>
      <c r="AH33" s="37">
        <v>0.2</v>
      </c>
      <c r="AI33" s="37">
        <v>0.2</v>
      </c>
      <c r="AJ33" s="49">
        <v>0.2</v>
      </c>
      <c r="AK33" s="37"/>
      <c r="AL33" s="37"/>
      <c r="AN33" s="228">
        <f t="shared" si="0"/>
        <v>4.6500000000000012</v>
      </c>
      <c r="AO33" s="7">
        <v>-86400</v>
      </c>
      <c r="AP33" s="229">
        <f t="shared" si="1"/>
        <v>-401760.00000000012</v>
      </c>
    </row>
    <row r="34" spans="1:42" s="7" customFormat="1" x14ac:dyDescent="0.25">
      <c r="A34" s="11"/>
      <c r="B34" s="15"/>
      <c r="C34" s="187" t="s">
        <v>125</v>
      </c>
      <c r="D34" s="40"/>
      <c r="E34" s="6"/>
      <c r="F34" s="37">
        <v>0.1</v>
      </c>
      <c r="G34" s="37">
        <v>0.1</v>
      </c>
      <c r="H34" s="37">
        <v>0.1</v>
      </c>
      <c r="I34" s="37">
        <v>0.2</v>
      </c>
      <c r="J34" s="37">
        <v>0.2</v>
      </c>
      <c r="K34" s="37">
        <v>0.5</v>
      </c>
      <c r="L34" s="37">
        <v>0.5</v>
      </c>
      <c r="M34" s="37">
        <v>0.5</v>
      </c>
      <c r="N34" s="37">
        <v>0.5</v>
      </c>
      <c r="O34" s="37">
        <v>0.5</v>
      </c>
      <c r="P34" s="37">
        <v>0.5</v>
      </c>
      <c r="Q34" s="37">
        <v>0.5</v>
      </c>
      <c r="R34" s="37">
        <v>0.3</v>
      </c>
      <c r="S34" s="37">
        <v>0.3</v>
      </c>
      <c r="T34" s="37">
        <v>0.3</v>
      </c>
      <c r="U34" s="37">
        <v>0.3</v>
      </c>
      <c r="V34" s="37">
        <v>0.3</v>
      </c>
      <c r="W34" s="37">
        <v>0.3</v>
      </c>
      <c r="X34" s="37">
        <v>0.3</v>
      </c>
      <c r="Y34" s="37">
        <v>0.5</v>
      </c>
      <c r="Z34" s="37">
        <v>0.5</v>
      </c>
      <c r="AA34" s="37">
        <v>0.5</v>
      </c>
      <c r="AB34" s="37">
        <v>0.5</v>
      </c>
      <c r="AC34" s="37">
        <v>0.5</v>
      </c>
      <c r="AD34" s="37">
        <v>0.5</v>
      </c>
      <c r="AE34" s="37">
        <v>0.5</v>
      </c>
      <c r="AF34" s="37">
        <v>0.5</v>
      </c>
      <c r="AG34" s="37">
        <v>0.5</v>
      </c>
      <c r="AH34" s="37">
        <v>0.5</v>
      </c>
      <c r="AI34" s="37">
        <v>0.5</v>
      </c>
      <c r="AJ34" s="49">
        <v>0.5</v>
      </c>
      <c r="AK34" s="37"/>
      <c r="AL34" s="37"/>
      <c r="AN34" s="228">
        <f t="shared" si="0"/>
        <v>12.299999999999999</v>
      </c>
      <c r="AO34" s="7">
        <v>-86400</v>
      </c>
      <c r="AP34" s="229">
        <f t="shared" si="1"/>
        <v>-1062720</v>
      </c>
    </row>
    <row r="35" spans="1:42" s="7" customFormat="1" x14ac:dyDescent="0.25">
      <c r="A35" s="11"/>
      <c r="B35" s="15"/>
      <c r="C35" s="187" t="s">
        <v>348</v>
      </c>
      <c r="D35" s="40"/>
      <c r="E35" s="6"/>
      <c r="F35" s="37">
        <v>0.2</v>
      </c>
      <c r="G35" s="37">
        <v>0.2</v>
      </c>
      <c r="H35" s="37">
        <v>0.2</v>
      </c>
      <c r="I35" s="37">
        <v>0.4</v>
      </c>
      <c r="J35" s="37">
        <v>0.4</v>
      </c>
      <c r="K35" s="37">
        <v>0.4</v>
      </c>
      <c r="L35" s="37">
        <v>0.4</v>
      </c>
      <c r="M35" s="37">
        <v>0.4</v>
      </c>
      <c r="N35" s="37">
        <v>0.4</v>
      </c>
      <c r="O35" s="37">
        <v>0.4</v>
      </c>
      <c r="P35" s="37">
        <v>0.4</v>
      </c>
      <c r="Q35" s="37">
        <v>0.4</v>
      </c>
      <c r="R35" s="37">
        <v>0.4</v>
      </c>
      <c r="S35" s="37">
        <v>0.4</v>
      </c>
      <c r="T35" s="37">
        <v>0.4</v>
      </c>
      <c r="U35" s="37">
        <v>0.4</v>
      </c>
      <c r="V35" s="37">
        <v>0.4</v>
      </c>
      <c r="W35" s="37">
        <v>0.4</v>
      </c>
      <c r="X35" s="37">
        <v>0.4</v>
      </c>
      <c r="Y35" s="37">
        <v>0.8</v>
      </c>
      <c r="Z35" s="37">
        <v>0.8</v>
      </c>
      <c r="AA35" s="37">
        <v>0.8</v>
      </c>
      <c r="AB35" s="37">
        <v>0.8</v>
      </c>
      <c r="AC35" s="37">
        <v>0.8</v>
      </c>
      <c r="AD35" s="37">
        <v>0.8</v>
      </c>
      <c r="AE35" s="37">
        <v>0.8</v>
      </c>
      <c r="AF35" s="37">
        <v>0.8</v>
      </c>
      <c r="AG35" s="37">
        <v>0.8</v>
      </c>
      <c r="AH35" s="37">
        <v>0.8</v>
      </c>
      <c r="AI35" s="37">
        <v>0.8</v>
      </c>
      <c r="AJ35" s="49">
        <v>0.8</v>
      </c>
      <c r="AK35" s="37"/>
      <c r="AL35" s="37"/>
      <c r="AN35" s="228">
        <f t="shared" si="0"/>
        <v>16.600000000000009</v>
      </c>
      <c r="AO35" s="7">
        <v>-86400</v>
      </c>
      <c r="AP35" s="229">
        <f t="shared" si="1"/>
        <v>-1434240.0000000007</v>
      </c>
    </row>
    <row r="36" spans="1:42" s="7" customFormat="1" x14ac:dyDescent="0.25">
      <c r="A36" s="11"/>
      <c r="B36" s="15"/>
      <c r="C36" s="187" t="s">
        <v>126</v>
      </c>
      <c r="D36" s="40"/>
      <c r="E36" s="6"/>
      <c r="F36" s="37">
        <v>0.1</v>
      </c>
      <c r="G36" s="37">
        <v>0.1</v>
      </c>
      <c r="H36" s="37">
        <v>0.1</v>
      </c>
      <c r="I36" s="37">
        <v>0.5</v>
      </c>
      <c r="J36" s="37">
        <v>0.5</v>
      </c>
      <c r="K36" s="37">
        <v>0.5</v>
      </c>
      <c r="L36" s="37">
        <v>0.5</v>
      </c>
      <c r="M36" s="37">
        <v>0.5</v>
      </c>
      <c r="N36" s="37">
        <v>0.5</v>
      </c>
      <c r="O36" s="37">
        <v>0.5</v>
      </c>
      <c r="P36" s="37">
        <v>0.5</v>
      </c>
      <c r="Q36" s="37">
        <v>0.5</v>
      </c>
      <c r="R36" s="37">
        <v>0.3</v>
      </c>
      <c r="S36" s="37">
        <v>0.3</v>
      </c>
      <c r="T36" s="37">
        <v>0.3</v>
      </c>
      <c r="U36" s="37">
        <v>0.3</v>
      </c>
      <c r="V36" s="37">
        <v>0.3</v>
      </c>
      <c r="W36" s="37">
        <v>0.3</v>
      </c>
      <c r="X36" s="37">
        <v>0.3</v>
      </c>
      <c r="Y36" s="37">
        <v>0.1</v>
      </c>
      <c r="Z36" s="37">
        <v>0.1</v>
      </c>
      <c r="AA36" s="37">
        <v>0.1</v>
      </c>
      <c r="AB36" s="37">
        <v>0.1</v>
      </c>
      <c r="AC36" s="37">
        <v>0.1</v>
      </c>
      <c r="AD36" s="37">
        <v>0.1</v>
      </c>
      <c r="AE36" s="37">
        <v>0.1</v>
      </c>
      <c r="AF36" s="37">
        <v>0.6</v>
      </c>
      <c r="AG36" s="37">
        <v>0.6</v>
      </c>
      <c r="AH36" s="37">
        <v>0.6</v>
      </c>
      <c r="AI36" s="37">
        <v>0.6</v>
      </c>
      <c r="AJ36" s="49">
        <v>0.6</v>
      </c>
      <c r="AK36" s="37"/>
      <c r="AL36" s="37"/>
      <c r="AN36" s="228">
        <f t="shared" si="0"/>
        <v>10.599999999999994</v>
      </c>
      <c r="AO36" s="7">
        <v>-86400</v>
      </c>
      <c r="AP36" s="229">
        <f t="shared" si="1"/>
        <v>-915839.99999999953</v>
      </c>
    </row>
    <row r="37" spans="1:42" s="7" customFormat="1" x14ac:dyDescent="0.25">
      <c r="A37" s="11"/>
      <c r="B37" s="15"/>
      <c r="C37" s="187" t="s">
        <v>143</v>
      </c>
      <c r="D37" s="40"/>
      <c r="E37" s="6"/>
      <c r="F37" s="37">
        <v>0.15</v>
      </c>
      <c r="G37" s="37">
        <v>0.15</v>
      </c>
      <c r="H37" s="37">
        <v>0.15</v>
      </c>
      <c r="I37" s="37">
        <v>0.15</v>
      </c>
      <c r="J37" s="37">
        <v>0.15</v>
      </c>
      <c r="K37" s="37">
        <v>0.15</v>
      </c>
      <c r="L37" s="37">
        <v>0.15</v>
      </c>
      <c r="M37" s="37">
        <v>0.15</v>
      </c>
      <c r="N37" s="37">
        <v>0.15</v>
      </c>
      <c r="O37" s="37">
        <v>0.15</v>
      </c>
      <c r="P37" s="37">
        <v>0.15</v>
      </c>
      <c r="Q37" s="37">
        <v>0.15</v>
      </c>
      <c r="R37" s="37">
        <v>0.15</v>
      </c>
      <c r="S37" s="37">
        <v>0.15</v>
      </c>
      <c r="T37" s="37">
        <v>0.15</v>
      </c>
      <c r="U37" s="37">
        <v>0.15</v>
      </c>
      <c r="V37" s="37">
        <v>0.15</v>
      </c>
      <c r="W37" s="37">
        <v>0.15</v>
      </c>
      <c r="X37" s="37">
        <v>0.15</v>
      </c>
      <c r="Y37" s="37">
        <v>0.2</v>
      </c>
      <c r="Z37" s="37">
        <v>0.2</v>
      </c>
      <c r="AA37" s="37">
        <v>0.2</v>
      </c>
      <c r="AB37" s="37">
        <v>0.2</v>
      </c>
      <c r="AC37" s="37">
        <v>0.2</v>
      </c>
      <c r="AD37" s="37">
        <v>0.2</v>
      </c>
      <c r="AE37" s="37">
        <v>0.2</v>
      </c>
      <c r="AF37" s="37">
        <v>0.2</v>
      </c>
      <c r="AG37" s="37">
        <v>0.2</v>
      </c>
      <c r="AH37" s="37">
        <v>0.2</v>
      </c>
      <c r="AI37" s="37">
        <v>0.2</v>
      </c>
      <c r="AJ37" s="49">
        <v>0.2</v>
      </c>
      <c r="AK37" s="37"/>
      <c r="AL37" s="37"/>
      <c r="AN37" s="228">
        <f t="shared" si="0"/>
        <v>5.2500000000000009</v>
      </c>
      <c r="AO37" s="7">
        <v>-86400</v>
      </c>
      <c r="AP37" s="229">
        <f t="shared" si="1"/>
        <v>-453600.00000000006</v>
      </c>
    </row>
    <row r="38" spans="1:42" s="7" customFormat="1" x14ac:dyDescent="0.25">
      <c r="A38" s="11"/>
      <c r="B38" s="15"/>
      <c r="C38" s="187" t="s">
        <v>127</v>
      </c>
      <c r="D38" s="40"/>
      <c r="E38" s="6"/>
      <c r="F38" s="37">
        <v>0.1</v>
      </c>
      <c r="G38" s="37">
        <v>0.1</v>
      </c>
      <c r="H38" s="37">
        <v>0.1</v>
      </c>
      <c r="I38" s="37">
        <v>0.1</v>
      </c>
      <c r="J38" s="37">
        <v>0.1</v>
      </c>
      <c r="K38" s="37">
        <v>0.6</v>
      </c>
      <c r="L38" s="37">
        <v>0.6</v>
      </c>
      <c r="M38" s="37">
        <v>0.6</v>
      </c>
      <c r="N38" s="37">
        <v>0.6</v>
      </c>
      <c r="O38" s="37">
        <v>0.6</v>
      </c>
      <c r="P38" s="37">
        <v>0.6</v>
      </c>
      <c r="Q38" s="37">
        <v>0.6</v>
      </c>
      <c r="R38" s="37">
        <v>0.3</v>
      </c>
      <c r="S38" s="37">
        <v>0.3</v>
      </c>
      <c r="T38" s="37">
        <v>0.3</v>
      </c>
      <c r="U38" s="37">
        <v>0.3</v>
      </c>
      <c r="V38" s="37">
        <v>0.3</v>
      </c>
      <c r="W38" s="37">
        <v>0.3</v>
      </c>
      <c r="X38" s="37">
        <v>0.3</v>
      </c>
      <c r="Y38" s="37">
        <v>0.1</v>
      </c>
      <c r="Z38" s="37">
        <v>0.1</v>
      </c>
      <c r="AA38" s="37">
        <v>0.1</v>
      </c>
      <c r="AB38" s="37">
        <v>0.1</v>
      </c>
      <c r="AC38" s="37">
        <v>0.1</v>
      </c>
      <c r="AD38" s="37">
        <v>0.1</v>
      </c>
      <c r="AE38" s="37">
        <v>0.1</v>
      </c>
      <c r="AF38" s="37">
        <v>1.2</v>
      </c>
      <c r="AG38" s="37">
        <v>1.2</v>
      </c>
      <c r="AH38" s="37">
        <v>1.2</v>
      </c>
      <c r="AI38" s="37">
        <v>1.2</v>
      </c>
      <c r="AJ38" s="49">
        <v>1.2</v>
      </c>
      <c r="AK38" s="37"/>
      <c r="AL38" s="37"/>
      <c r="AN38" s="228">
        <f t="shared" si="0"/>
        <v>13.499999999999993</v>
      </c>
      <c r="AO38" s="7">
        <v>-86400</v>
      </c>
      <c r="AP38" s="229">
        <f t="shared" si="1"/>
        <v>-1166399.9999999993</v>
      </c>
    </row>
    <row r="39" spans="1:42" s="7" customFormat="1" x14ac:dyDescent="0.25">
      <c r="A39" s="11"/>
      <c r="B39" s="15"/>
      <c r="C39" s="46"/>
      <c r="D39" s="40"/>
      <c r="E39" s="6"/>
      <c r="F39" s="37"/>
      <c r="G39" s="37"/>
      <c r="H39" s="37"/>
      <c r="I39" s="37"/>
      <c r="J39" s="37"/>
      <c r="K39" s="37"/>
      <c r="L39" s="37"/>
      <c r="M39" s="37"/>
      <c r="N39" s="37"/>
      <c r="O39" s="13"/>
      <c r="P39" s="13"/>
      <c r="Q39" s="13"/>
      <c r="R39" s="13"/>
      <c r="S39" s="13"/>
      <c r="T39" s="13"/>
      <c r="U39" s="37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53"/>
      <c r="AK39" s="13"/>
      <c r="AL39" s="13"/>
      <c r="AN39" s="228"/>
      <c r="AP39" s="229"/>
    </row>
    <row r="40" spans="1:42" s="7" customFormat="1" ht="15.75" thickBot="1" x14ac:dyDescent="0.3">
      <c r="A40" s="24"/>
      <c r="B40" s="18"/>
      <c r="C40" s="19" t="s">
        <v>139</v>
      </c>
      <c r="D40" s="211"/>
      <c r="E40" s="45">
        <f>86400*SUM(F40:AJ40)</f>
        <v>26506396.799999997</v>
      </c>
      <c r="F40" s="50">
        <f t="shared" ref="F40:AJ40" si="4">SUM(F24:F27)-SUM(F29:F38)</f>
        <v>15.440000000000001</v>
      </c>
      <c r="G40" s="50">
        <f t="shared" si="4"/>
        <v>15.380000000000004</v>
      </c>
      <c r="H40" s="50">
        <f t="shared" si="4"/>
        <v>15.250000000000004</v>
      </c>
      <c r="I40" s="50">
        <f t="shared" si="4"/>
        <v>12.42</v>
      </c>
      <c r="J40" s="50">
        <f t="shared" si="4"/>
        <v>10.940000000000001</v>
      </c>
      <c r="K40" s="50">
        <f t="shared" si="4"/>
        <v>10.380000000000003</v>
      </c>
      <c r="L40" s="50">
        <f t="shared" si="4"/>
        <v>10.290000000000001</v>
      </c>
      <c r="M40" s="50">
        <f t="shared" si="4"/>
        <v>9.7200000000000024</v>
      </c>
      <c r="N40" s="50">
        <f t="shared" si="4"/>
        <v>8.75</v>
      </c>
      <c r="O40" s="50">
        <f t="shared" si="4"/>
        <v>8.490000000000002</v>
      </c>
      <c r="P40" s="50">
        <f t="shared" si="4"/>
        <v>8.2100000000000009</v>
      </c>
      <c r="Q40" s="50">
        <f t="shared" si="4"/>
        <v>8.2200000000000024</v>
      </c>
      <c r="R40" s="50">
        <f t="shared" si="4"/>
        <v>9.16</v>
      </c>
      <c r="S40" s="50">
        <f t="shared" si="4"/>
        <v>9.1500000000000021</v>
      </c>
      <c r="T40" s="50">
        <f t="shared" si="4"/>
        <v>9.009999999999998</v>
      </c>
      <c r="U40" s="50">
        <f t="shared" si="4"/>
        <v>9.23</v>
      </c>
      <c r="V40" s="50">
        <f t="shared" si="4"/>
        <v>10.079999999999998</v>
      </c>
      <c r="W40" s="50">
        <f t="shared" si="4"/>
        <v>10.779999999999994</v>
      </c>
      <c r="X40" s="50">
        <f t="shared" si="4"/>
        <v>11.509999999999994</v>
      </c>
      <c r="Y40" s="50">
        <f t="shared" si="4"/>
        <v>12.66</v>
      </c>
      <c r="Z40" s="50">
        <f t="shared" si="4"/>
        <v>12.930000000000001</v>
      </c>
      <c r="AA40" s="50">
        <f t="shared" si="4"/>
        <v>12.88</v>
      </c>
      <c r="AB40" s="50">
        <f t="shared" si="4"/>
        <v>11.4</v>
      </c>
      <c r="AC40" s="50">
        <f t="shared" si="4"/>
        <v>11.160000000000002</v>
      </c>
      <c r="AD40" s="50">
        <f t="shared" si="4"/>
        <v>10.370000000000001</v>
      </c>
      <c r="AE40" s="50">
        <f t="shared" si="4"/>
        <v>9.4600000000000009</v>
      </c>
      <c r="AF40" s="50">
        <f t="shared" si="4"/>
        <v>6.4269999999999996</v>
      </c>
      <c r="AG40" s="50">
        <f t="shared" si="4"/>
        <v>4.1499999999999986</v>
      </c>
      <c r="AH40" s="50">
        <f t="shared" si="4"/>
        <v>4.4000000000000021</v>
      </c>
      <c r="AI40" s="50">
        <f t="shared" si="4"/>
        <v>4.5000000000000036</v>
      </c>
      <c r="AJ40" s="51">
        <f t="shared" si="4"/>
        <v>4.0400000000000063</v>
      </c>
      <c r="AK40" s="37"/>
      <c r="AL40" s="37"/>
      <c r="AN40" s="230">
        <f t="shared" si="0"/>
        <v>306.78699999999998</v>
      </c>
      <c r="AO40" s="19">
        <v>86400</v>
      </c>
      <c r="AP40" s="231">
        <f t="shared" si="1"/>
        <v>26506396.799999997</v>
      </c>
    </row>
    <row r="41" spans="1:42" ht="15.75" thickTop="1" x14ac:dyDescent="0.25">
      <c r="X41" s="13"/>
      <c r="Z41" s="13"/>
      <c r="AB41" s="13"/>
      <c r="AC41" s="13"/>
      <c r="AD41" s="13"/>
      <c r="AE41" s="13"/>
      <c r="AG41" s="13"/>
      <c r="AH41" s="13"/>
      <c r="AI41" s="13"/>
      <c r="AN41" s="13"/>
      <c r="AO41" s="7"/>
      <c r="AP41" s="14"/>
    </row>
    <row r="42" spans="1:42" x14ac:dyDescent="0.25">
      <c r="C42" s="26"/>
      <c r="X42" s="13"/>
      <c r="Z42" s="13"/>
      <c r="AB42" s="13"/>
      <c r="AC42" s="13"/>
      <c r="AD42" s="13"/>
      <c r="AE42" s="13"/>
      <c r="AG42" s="13"/>
      <c r="AH42" s="13"/>
      <c r="AI42" s="13"/>
      <c r="AN42" s="13"/>
      <c r="AO42" s="7"/>
      <c r="AP42" s="14"/>
    </row>
    <row r="43" spans="1:42" ht="15.75" thickBot="1" x14ac:dyDescent="0.3">
      <c r="X43" s="13"/>
      <c r="Z43" s="13"/>
      <c r="AB43" s="13"/>
      <c r="AC43" s="13"/>
      <c r="AD43" s="13"/>
      <c r="AE43" s="13"/>
      <c r="AG43" s="13"/>
      <c r="AH43" s="13"/>
      <c r="AI43" s="13"/>
      <c r="AN43" s="13"/>
      <c r="AO43" s="7"/>
      <c r="AP43" s="14"/>
    </row>
    <row r="44" spans="1:42" ht="15.75" thickTop="1" x14ac:dyDescent="0.25">
      <c r="A44" s="198" t="s">
        <v>24</v>
      </c>
      <c r="B44" s="22" t="s">
        <v>25</v>
      </c>
      <c r="C44" s="192" t="s">
        <v>352</v>
      </c>
      <c r="D44" s="193" t="s">
        <v>346</v>
      </c>
      <c r="E44" s="44"/>
      <c r="F44" s="47">
        <v>13.23</v>
      </c>
      <c r="G44" s="47">
        <v>13.4</v>
      </c>
      <c r="H44" s="47">
        <v>13.26</v>
      </c>
      <c r="I44" s="47">
        <v>13.36</v>
      </c>
      <c r="J44" s="47">
        <v>12.3</v>
      </c>
      <c r="K44" s="47">
        <v>12.22</v>
      </c>
      <c r="L44" s="47">
        <v>12.54</v>
      </c>
      <c r="M44" s="47">
        <v>12.7</v>
      </c>
      <c r="N44" s="47">
        <v>10.92</v>
      </c>
      <c r="O44" s="47">
        <v>11.01</v>
      </c>
      <c r="P44" s="47">
        <v>11.28</v>
      </c>
      <c r="Q44" s="47">
        <v>11.48</v>
      </c>
      <c r="R44" s="47">
        <v>11.67</v>
      </c>
      <c r="S44" s="47">
        <v>11.22</v>
      </c>
      <c r="T44" s="47">
        <v>11.72</v>
      </c>
      <c r="U44" s="47">
        <v>11.38</v>
      </c>
      <c r="V44" s="47">
        <v>11.32</v>
      </c>
      <c r="W44" s="47">
        <v>11.27</v>
      </c>
      <c r="X44" s="47">
        <v>11.84</v>
      </c>
      <c r="Y44" s="47">
        <v>12.81</v>
      </c>
      <c r="Z44" s="47">
        <v>13.11</v>
      </c>
      <c r="AA44" s="47">
        <v>13.86</v>
      </c>
      <c r="AB44" s="47">
        <v>12.95</v>
      </c>
      <c r="AC44" s="47">
        <v>13.2</v>
      </c>
      <c r="AD44" s="47">
        <v>13.51</v>
      </c>
      <c r="AE44" s="47">
        <v>13.37</v>
      </c>
      <c r="AF44" s="47">
        <v>13.2</v>
      </c>
      <c r="AG44" s="47">
        <v>13.03</v>
      </c>
      <c r="AH44" s="47">
        <v>12.42</v>
      </c>
      <c r="AI44" s="47">
        <v>12.13</v>
      </c>
      <c r="AJ44" s="48">
        <v>12.32</v>
      </c>
      <c r="AK44" s="37"/>
      <c r="AL44" s="37"/>
      <c r="AN44" s="226">
        <f t="shared" si="0"/>
        <v>384.02999999999992</v>
      </c>
      <c r="AO44" s="9">
        <v>86400</v>
      </c>
      <c r="AP44" s="227">
        <f t="shared" si="1"/>
        <v>33180191.999999993</v>
      </c>
    </row>
    <row r="45" spans="1:42" x14ac:dyDescent="0.25">
      <c r="A45" s="11"/>
      <c r="B45" s="15"/>
      <c r="C45" s="16"/>
      <c r="D45" s="17"/>
      <c r="O45" s="37"/>
      <c r="P45" s="37"/>
      <c r="Q45" s="37"/>
      <c r="R45" s="37"/>
      <c r="S45" s="37"/>
      <c r="T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9"/>
      <c r="AK45" s="37"/>
      <c r="AL45" s="37"/>
      <c r="AN45" s="228"/>
      <c r="AO45" s="7"/>
      <c r="AP45" s="229"/>
    </row>
    <row r="46" spans="1:42" x14ac:dyDescent="0.25">
      <c r="A46" s="11"/>
      <c r="B46" s="15"/>
      <c r="C46" s="187" t="s">
        <v>128</v>
      </c>
      <c r="D46" s="17"/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49">
        <v>0</v>
      </c>
      <c r="AK46" s="37"/>
      <c r="AL46" s="37"/>
      <c r="AN46" s="228">
        <f t="shared" si="0"/>
        <v>0</v>
      </c>
      <c r="AO46" s="7">
        <v>-86400</v>
      </c>
      <c r="AP46" s="229">
        <f t="shared" si="1"/>
        <v>0</v>
      </c>
    </row>
    <row r="47" spans="1:42" x14ac:dyDescent="0.25">
      <c r="A47" s="11"/>
      <c r="B47" s="15"/>
      <c r="C47" s="187" t="s">
        <v>129</v>
      </c>
      <c r="D47" s="17"/>
      <c r="F47" s="37">
        <v>0.1</v>
      </c>
      <c r="G47" s="37">
        <v>0.1</v>
      </c>
      <c r="H47" s="37">
        <v>0.1</v>
      </c>
      <c r="I47" s="37">
        <v>0.1</v>
      </c>
      <c r="J47" s="37">
        <v>0.1</v>
      </c>
      <c r="K47" s="37">
        <v>0.1</v>
      </c>
      <c r="L47" s="37">
        <v>0.1</v>
      </c>
      <c r="M47" s="37">
        <v>0.1</v>
      </c>
      <c r="N47" s="37">
        <v>0.1</v>
      </c>
      <c r="O47" s="37">
        <v>0.1</v>
      </c>
      <c r="P47" s="37">
        <v>0.1</v>
      </c>
      <c r="Q47" s="37">
        <v>0.1</v>
      </c>
      <c r="R47" s="37">
        <v>0.1</v>
      </c>
      <c r="S47" s="37">
        <v>0.1</v>
      </c>
      <c r="T47" s="37">
        <v>0.1</v>
      </c>
      <c r="U47" s="37">
        <v>0.1</v>
      </c>
      <c r="V47" s="37">
        <v>0.1</v>
      </c>
      <c r="W47" s="37">
        <v>0.1</v>
      </c>
      <c r="X47" s="37">
        <v>0.1</v>
      </c>
      <c r="Y47" s="37">
        <v>0.1</v>
      </c>
      <c r="Z47" s="37">
        <v>0.1</v>
      </c>
      <c r="AA47" s="37">
        <v>0.1</v>
      </c>
      <c r="AB47" s="37">
        <v>0.1</v>
      </c>
      <c r="AC47" s="37">
        <v>0.1</v>
      </c>
      <c r="AD47" s="37">
        <v>0.1</v>
      </c>
      <c r="AE47" s="37">
        <v>0.1</v>
      </c>
      <c r="AF47" s="37">
        <v>0.1</v>
      </c>
      <c r="AG47" s="37">
        <v>0.1</v>
      </c>
      <c r="AH47" s="37">
        <v>0.1</v>
      </c>
      <c r="AI47" s="37">
        <v>0.1</v>
      </c>
      <c r="AJ47" s="49">
        <v>0.1</v>
      </c>
      <c r="AK47" s="37"/>
      <c r="AL47" s="37"/>
      <c r="AN47" s="228">
        <f t="shared" si="0"/>
        <v>3.1000000000000014</v>
      </c>
      <c r="AO47" s="7">
        <v>-86400</v>
      </c>
      <c r="AP47" s="229">
        <f t="shared" si="1"/>
        <v>-267840.00000000012</v>
      </c>
    </row>
    <row r="48" spans="1:42" x14ac:dyDescent="0.25">
      <c r="A48" s="11"/>
      <c r="B48" s="15"/>
      <c r="C48" s="187" t="s">
        <v>130</v>
      </c>
      <c r="D48" s="17"/>
      <c r="F48" s="37">
        <v>0.1</v>
      </c>
      <c r="G48" s="37">
        <v>0.1</v>
      </c>
      <c r="H48" s="37">
        <v>0.1</v>
      </c>
      <c r="I48" s="37">
        <v>2.5</v>
      </c>
      <c r="J48" s="37">
        <v>2.5</v>
      </c>
      <c r="K48" s="37">
        <v>2</v>
      </c>
      <c r="L48" s="37">
        <v>2</v>
      </c>
      <c r="M48" s="37">
        <v>2</v>
      </c>
      <c r="N48" s="37">
        <v>2</v>
      </c>
      <c r="O48" s="37">
        <v>2</v>
      </c>
      <c r="P48" s="37">
        <v>2</v>
      </c>
      <c r="Q48" s="37">
        <v>2</v>
      </c>
      <c r="R48" s="37">
        <v>0.5</v>
      </c>
      <c r="S48" s="37">
        <v>0.5</v>
      </c>
      <c r="T48" s="37">
        <v>0.5</v>
      </c>
      <c r="U48" s="37">
        <v>0.5</v>
      </c>
      <c r="V48" s="37">
        <v>0.5</v>
      </c>
      <c r="W48" s="37">
        <v>0.5</v>
      </c>
      <c r="X48" s="37">
        <v>0.5</v>
      </c>
      <c r="Y48" s="37">
        <v>0.7</v>
      </c>
      <c r="Z48" s="37">
        <v>0.7</v>
      </c>
      <c r="AA48" s="37">
        <v>0.7</v>
      </c>
      <c r="AB48" s="37">
        <v>0.7</v>
      </c>
      <c r="AC48" s="37">
        <v>0.7</v>
      </c>
      <c r="AD48" s="37">
        <v>0.7</v>
      </c>
      <c r="AE48" s="37">
        <v>0.7</v>
      </c>
      <c r="AF48" s="37">
        <v>2</v>
      </c>
      <c r="AG48" s="37">
        <v>2</v>
      </c>
      <c r="AH48" s="37">
        <v>2</v>
      </c>
      <c r="AI48" s="37">
        <v>2</v>
      </c>
      <c r="AJ48" s="49">
        <v>2</v>
      </c>
      <c r="AK48" s="37"/>
      <c r="AL48" s="37"/>
      <c r="AN48" s="228">
        <f t="shared" si="0"/>
        <v>37.699999999999996</v>
      </c>
      <c r="AO48" s="7">
        <v>-86400</v>
      </c>
      <c r="AP48" s="229">
        <f t="shared" si="1"/>
        <v>-3257279.9999999995</v>
      </c>
    </row>
    <row r="49" spans="1:42" x14ac:dyDescent="0.25">
      <c r="A49" s="11"/>
      <c r="B49" s="15"/>
      <c r="C49" s="187" t="s">
        <v>131</v>
      </c>
      <c r="D49" s="17"/>
      <c r="F49" s="37">
        <v>0</v>
      </c>
      <c r="G49" s="37">
        <v>0</v>
      </c>
      <c r="H49" s="37">
        <v>0</v>
      </c>
      <c r="I49" s="37">
        <v>0.4</v>
      </c>
      <c r="J49" s="37">
        <v>0.4</v>
      </c>
      <c r="K49" s="37">
        <v>0.6</v>
      </c>
      <c r="L49" s="37">
        <v>0.6</v>
      </c>
      <c r="M49" s="37">
        <v>0.6</v>
      </c>
      <c r="N49" s="37">
        <v>0.6</v>
      </c>
      <c r="O49" s="37">
        <v>0.6</v>
      </c>
      <c r="P49" s="37">
        <v>0.6</v>
      </c>
      <c r="Q49" s="37">
        <v>0.6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0.6</v>
      </c>
      <c r="Z49" s="37">
        <v>0.6</v>
      </c>
      <c r="AA49" s="37">
        <v>0.6</v>
      </c>
      <c r="AB49" s="37">
        <v>0.6</v>
      </c>
      <c r="AC49" s="37">
        <v>0.6</v>
      </c>
      <c r="AD49" s="37">
        <v>0.6</v>
      </c>
      <c r="AE49" s="37">
        <v>0.6</v>
      </c>
      <c r="AF49" s="37">
        <v>1</v>
      </c>
      <c r="AG49" s="37">
        <v>1</v>
      </c>
      <c r="AH49" s="37">
        <v>1</v>
      </c>
      <c r="AI49" s="37">
        <v>1</v>
      </c>
      <c r="AJ49" s="49">
        <v>1</v>
      </c>
      <c r="AK49" s="37"/>
      <c r="AL49" s="37"/>
      <c r="AN49" s="228">
        <f t="shared" si="0"/>
        <v>14.199999999999998</v>
      </c>
      <c r="AO49" s="7">
        <v>-86400</v>
      </c>
      <c r="AP49" s="229">
        <f t="shared" si="1"/>
        <v>-1226879.9999999998</v>
      </c>
    </row>
    <row r="50" spans="1:42" x14ac:dyDescent="0.25">
      <c r="A50" s="11"/>
      <c r="B50" s="15"/>
      <c r="C50" s="187" t="s">
        <v>132</v>
      </c>
      <c r="D50" s="17"/>
      <c r="F50" s="37">
        <v>0.1</v>
      </c>
      <c r="G50" s="37">
        <v>0.1</v>
      </c>
      <c r="H50" s="37">
        <v>0.1</v>
      </c>
      <c r="I50" s="37">
        <v>0.15</v>
      </c>
      <c r="J50" s="37">
        <v>0.15</v>
      </c>
      <c r="K50" s="37">
        <v>0.1</v>
      </c>
      <c r="L50" s="37">
        <v>0.1</v>
      </c>
      <c r="M50" s="37">
        <v>0.1</v>
      </c>
      <c r="N50" s="37">
        <v>0.1</v>
      </c>
      <c r="O50" s="37">
        <v>0.1</v>
      </c>
      <c r="P50" s="37">
        <v>0.1</v>
      </c>
      <c r="Q50" s="37">
        <v>0.1</v>
      </c>
      <c r="R50" s="37">
        <v>0.1</v>
      </c>
      <c r="S50" s="37">
        <v>0.1</v>
      </c>
      <c r="T50" s="37">
        <v>0.1</v>
      </c>
      <c r="U50" s="37">
        <v>0.1</v>
      </c>
      <c r="V50" s="37">
        <v>0.1</v>
      </c>
      <c r="W50" s="37">
        <v>0.1</v>
      </c>
      <c r="X50" s="37">
        <v>0.1</v>
      </c>
      <c r="Y50" s="37">
        <v>0.15</v>
      </c>
      <c r="Z50" s="37">
        <v>0.15</v>
      </c>
      <c r="AA50" s="37">
        <v>0.15</v>
      </c>
      <c r="AB50" s="37">
        <v>0.15</v>
      </c>
      <c r="AC50" s="37">
        <v>0.15</v>
      </c>
      <c r="AD50" s="37">
        <v>0.15</v>
      </c>
      <c r="AE50" s="37">
        <v>0.15</v>
      </c>
      <c r="AF50" s="37">
        <v>0.15</v>
      </c>
      <c r="AG50" s="37">
        <v>0.15</v>
      </c>
      <c r="AH50" s="37">
        <v>0.15</v>
      </c>
      <c r="AI50" s="37">
        <v>0.15</v>
      </c>
      <c r="AJ50" s="49">
        <v>0.15</v>
      </c>
      <c r="AK50" s="37"/>
      <c r="AL50" s="37"/>
      <c r="AN50" s="228">
        <f t="shared" si="0"/>
        <v>3.8</v>
      </c>
      <c r="AO50" s="7">
        <v>-86400</v>
      </c>
      <c r="AP50" s="229">
        <f t="shared" si="1"/>
        <v>-328320</v>
      </c>
    </row>
    <row r="51" spans="1:42" x14ac:dyDescent="0.25">
      <c r="A51" s="11"/>
      <c r="B51" s="15"/>
      <c r="C51" s="187" t="s">
        <v>134</v>
      </c>
      <c r="D51" s="17"/>
      <c r="F51" s="37">
        <v>0.05</v>
      </c>
      <c r="G51" s="37">
        <v>0.05</v>
      </c>
      <c r="H51" s="37">
        <v>0.05</v>
      </c>
      <c r="I51" s="37">
        <v>0.05</v>
      </c>
      <c r="J51" s="37">
        <v>0.05</v>
      </c>
      <c r="K51" s="37">
        <v>0.05</v>
      </c>
      <c r="L51" s="37">
        <v>0.05</v>
      </c>
      <c r="M51" s="37">
        <v>0.05</v>
      </c>
      <c r="N51" s="37">
        <v>0.05</v>
      </c>
      <c r="O51" s="37">
        <v>0.05</v>
      </c>
      <c r="P51" s="37">
        <v>0.05</v>
      </c>
      <c r="Q51" s="37">
        <v>0.05</v>
      </c>
      <c r="R51" s="37">
        <v>0.05</v>
      </c>
      <c r="S51" s="37">
        <v>0.05</v>
      </c>
      <c r="T51" s="37">
        <v>0.05</v>
      </c>
      <c r="U51" s="37">
        <v>0.05</v>
      </c>
      <c r="V51" s="37">
        <v>0.05</v>
      </c>
      <c r="W51" s="37">
        <v>0.05</v>
      </c>
      <c r="X51" s="37">
        <v>0.05</v>
      </c>
      <c r="Y51" s="37">
        <v>0.05</v>
      </c>
      <c r="Z51" s="37">
        <v>0.05</v>
      </c>
      <c r="AA51" s="37">
        <v>0.05</v>
      </c>
      <c r="AB51" s="37">
        <v>0.05</v>
      </c>
      <c r="AC51" s="37">
        <v>0.05</v>
      </c>
      <c r="AD51" s="37">
        <v>0.05</v>
      </c>
      <c r="AE51" s="37">
        <v>0.05</v>
      </c>
      <c r="AF51" s="37">
        <v>0.05</v>
      </c>
      <c r="AG51" s="37">
        <v>0.05</v>
      </c>
      <c r="AH51" s="37">
        <v>0.05</v>
      </c>
      <c r="AI51" s="37">
        <v>0.05</v>
      </c>
      <c r="AJ51" s="49">
        <v>0.05</v>
      </c>
      <c r="AK51" s="37"/>
      <c r="AL51" s="37"/>
      <c r="AN51" s="228">
        <f t="shared" si="0"/>
        <v>1.5500000000000007</v>
      </c>
      <c r="AO51" s="7">
        <v>-86400</v>
      </c>
      <c r="AP51" s="229">
        <f t="shared" si="1"/>
        <v>-133920.00000000006</v>
      </c>
    </row>
    <row r="52" spans="1:42" x14ac:dyDescent="0.25">
      <c r="A52" s="11"/>
      <c r="B52" s="15"/>
      <c r="C52" s="187" t="s">
        <v>133</v>
      </c>
      <c r="D52" s="17"/>
      <c r="F52" s="37">
        <v>0.05</v>
      </c>
      <c r="G52" s="37">
        <v>0.05</v>
      </c>
      <c r="H52" s="37">
        <v>0.05</v>
      </c>
      <c r="I52" s="37">
        <v>1</v>
      </c>
      <c r="J52" s="37">
        <v>1</v>
      </c>
      <c r="K52" s="37">
        <v>0.5</v>
      </c>
      <c r="L52" s="37">
        <v>0.5</v>
      </c>
      <c r="M52" s="37">
        <v>0.5</v>
      </c>
      <c r="N52" s="37">
        <v>0.5</v>
      </c>
      <c r="O52" s="37">
        <v>0.5</v>
      </c>
      <c r="P52" s="37">
        <v>0.5</v>
      </c>
      <c r="Q52" s="37">
        <v>0.5</v>
      </c>
      <c r="R52" s="37">
        <v>0.3</v>
      </c>
      <c r="S52" s="37">
        <v>0.3</v>
      </c>
      <c r="T52" s="37">
        <v>0.3</v>
      </c>
      <c r="U52" s="37">
        <v>0.3</v>
      </c>
      <c r="V52" s="37">
        <v>0.3</v>
      </c>
      <c r="W52" s="37">
        <v>0.3</v>
      </c>
      <c r="X52" s="37">
        <v>0.3</v>
      </c>
      <c r="Y52" s="37">
        <v>0.5</v>
      </c>
      <c r="Z52" s="37">
        <v>0.5</v>
      </c>
      <c r="AA52" s="37">
        <v>0.5</v>
      </c>
      <c r="AB52" s="37">
        <v>0.5</v>
      </c>
      <c r="AC52" s="37">
        <v>0.5</v>
      </c>
      <c r="AD52" s="37">
        <v>0.5</v>
      </c>
      <c r="AE52" s="37">
        <v>0.5</v>
      </c>
      <c r="AF52" s="37">
        <v>0.6</v>
      </c>
      <c r="AG52" s="37">
        <v>0.6</v>
      </c>
      <c r="AH52" s="37">
        <v>0.6</v>
      </c>
      <c r="AI52" s="37">
        <v>0.6</v>
      </c>
      <c r="AJ52" s="49">
        <v>0.6</v>
      </c>
      <c r="AK52" s="37"/>
      <c r="AL52" s="37"/>
      <c r="AN52" s="228">
        <f t="shared" si="0"/>
        <v>14.249999999999998</v>
      </c>
      <c r="AO52" s="7">
        <v>-86400</v>
      </c>
      <c r="AP52" s="229">
        <f t="shared" si="1"/>
        <v>-1231199.9999999998</v>
      </c>
    </row>
    <row r="53" spans="1:42" x14ac:dyDescent="0.25">
      <c r="A53" s="11"/>
      <c r="B53" s="15"/>
      <c r="C53" s="187" t="s">
        <v>135</v>
      </c>
      <c r="D53" s="17"/>
      <c r="F53" s="37">
        <v>0.1</v>
      </c>
      <c r="G53" s="37">
        <v>0.1</v>
      </c>
      <c r="H53" s="37">
        <v>0.1</v>
      </c>
      <c r="I53" s="37">
        <v>0.1</v>
      </c>
      <c r="J53" s="37">
        <v>0.1</v>
      </c>
      <c r="K53" s="37">
        <v>0.2</v>
      </c>
      <c r="L53" s="37">
        <v>0.2</v>
      </c>
      <c r="M53" s="37">
        <v>0.2</v>
      </c>
      <c r="N53" s="37">
        <v>0.2</v>
      </c>
      <c r="O53" s="37">
        <v>0.2</v>
      </c>
      <c r="P53" s="37">
        <v>0.2</v>
      </c>
      <c r="Q53" s="37">
        <v>0.2</v>
      </c>
      <c r="R53" s="37">
        <v>0.2</v>
      </c>
      <c r="S53" s="37">
        <v>0.2</v>
      </c>
      <c r="T53" s="37">
        <v>0.2</v>
      </c>
      <c r="U53" s="37">
        <v>0.2</v>
      </c>
      <c r="V53" s="37">
        <v>0.2</v>
      </c>
      <c r="W53" s="37">
        <v>0.2</v>
      </c>
      <c r="X53" s="37">
        <v>0.2</v>
      </c>
      <c r="Y53" s="37">
        <v>0.4</v>
      </c>
      <c r="Z53" s="37">
        <v>0.4</v>
      </c>
      <c r="AA53" s="37">
        <v>0.4</v>
      </c>
      <c r="AB53" s="37">
        <v>0.4</v>
      </c>
      <c r="AC53" s="37">
        <v>0.4</v>
      </c>
      <c r="AD53" s="37">
        <v>0.4</v>
      </c>
      <c r="AE53" s="37">
        <v>0.4</v>
      </c>
      <c r="AF53" s="37">
        <v>0.2</v>
      </c>
      <c r="AG53" s="37">
        <v>0.2</v>
      </c>
      <c r="AH53" s="37">
        <v>0.2</v>
      </c>
      <c r="AI53" s="37">
        <v>0.2</v>
      </c>
      <c r="AJ53" s="49">
        <v>0.2</v>
      </c>
      <c r="AK53" s="37"/>
      <c r="AL53" s="37"/>
      <c r="AN53" s="228">
        <f t="shared" si="0"/>
        <v>7.1000000000000032</v>
      </c>
      <c r="AO53" s="7">
        <v>-86400</v>
      </c>
      <c r="AP53" s="229">
        <f t="shared" si="1"/>
        <v>-613440.00000000023</v>
      </c>
    </row>
    <row r="54" spans="1:42" x14ac:dyDescent="0.25">
      <c r="A54" s="11"/>
      <c r="B54" s="15"/>
      <c r="C54" s="187" t="s">
        <v>136</v>
      </c>
      <c r="D54" s="17"/>
      <c r="F54" s="37">
        <v>0.4</v>
      </c>
      <c r="G54" s="37">
        <v>0.4</v>
      </c>
      <c r="H54" s="37">
        <v>0.4</v>
      </c>
      <c r="I54" s="37">
        <v>0.4</v>
      </c>
      <c r="J54" s="37">
        <v>0.4</v>
      </c>
      <c r="K54" s="37">
        <v>0.6</v>
      </c>
      <c r="L54" s="37">
        <v>0.6</v>
      </c>
      <c r="M54" s="37">
        <v>0.6</v>
      </c>
      <c r="N54" s="37">
        <v>0.6</v>
      </c>
      <c r="O54" s="37">
        <v>0.6</v>
      </c>
      <c r="P54" s="37">
        <v>0.6</v>
      </c>
      <c r="Q54" s="37">
        <v>0.6</v>
      </c>
      <c r="R54" s="37">
        <v>0.5</v>
      </c>
      <c r="S54" s="37">
        <v>0.5</v>
      </c>
      <c r="T54" s="37">
        <v>0.5</v>
      </c>
      <c r="U54" s="37">
        <v>0.5</v>
      </c>
      <c r="V54" s="37">
        <v>0.5</v>
      </c>
      <c r="W54" s="37">
        <v>0.5</v>
      </c>
      <c r="X54" s="37">
        <v>0.5</v>
      </c>
      <c r="Y54" s="37">
        <v>0.6</v>
      </c>
      <c r="Z54" s="37">
        <v>0.6</v>
      </c>
      <c r="AA54" s="37">
        <v>0.6</v>
      </c>
      <c r="AB54" s="37">
        <v>0.6</v>
      </c>
      <c r="AC54" s="37">
        <v>0.6</v>
      </c>
      <c r="AD54" s="37">
        <v>0.6</v>
      </c>
      <c r="AE54" s="37">
        <v>0.6</v>
      </c>
      <c r="AF54" s="37">
        <v>0.5</v>
      </c>
      <c r="AG54" s="37">
        <v>0.5</v>
      </c>
      <c r="AH54" s="37">
        <v>0.5</v>
      </c>
      <c r="AI54" s="37">
        <v>0.5</v>
      </c>
      <c r="AJ54" s="49">
        <v>0.5</v>
      </c>
      <c r="AK54" s="37"/>
      <c r="AL54" s="37"/>
      <c r="AN54" s="228">
        <f t="shared" si="0"/>
        <v>16.399999999999999</v>
      </c>
      <c r="AO54" s="7">
        <v>-86400</v>
      </c>
      <c r="AP54" s="229">
        <f t="shared" si="1"/>
        <v>-1416959.9999999998</v>
      </c>
    </row>
    <row r="55" spans="1:42" x14ac:dyDescent="0.25">
      <c r="A55" s="11"/>
      <c r="B55" s="15"/>
      <c r="C55" s="187" t="s">
        <v>137</v>
      </c>
      <c r="D55" s="17"/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49">
        <v>0</v>
      </c>
      <c r="AK55" s="37"/>
      <c r="AL55" s="37"/>
      <c r="AN55" s="228">
        <f t="shared" si="0"/>
        <v>0</v>
      </c>
      <c r="AO55" s="7">
        <v>-86400</v>
      </c>
      <c r="AP55" s="229">
        <f t="shared" si="1"/>
        <v>0</v>
      </c>
    </row>
    <row r="56" spans="1:42" x14ac:dyDescent="0.25">
      <c r="A56" s="11"/>
      <c r="B56" s="15"/>
      <c r="C56" s="187" t="s">
        <v>138</v>
      </c>
      <c r="D56" s="17"/>
      <c r="F56" s="37">
        <v>0.05</v>
      </c>
      <c r="G56" s="37">
        <v>0.05</v>
      </c>
      <c r="H56" s="37">
        <v>0.05</v>
      </c>
      <c r="I56" s="37">
        <v>0.8</v>
      </c>
      <c r="J56" s="37">
        <v>0.8</v>
      </c>
      <c r="K56" s="37">
        <v>0.1</v>
      </c>
      <c r="L56" s="37">
        <v>0.1</v>
      </c>
      <c r="M56" s="37">
        <v>0.1</v>
      </c>
      <c r="N56" s="37">
        <v>0.1</v>
      </c>
      <c r="O56" s="37">
        <v>0.1</v>
      </c>
      <c r="P56" s="37">
        <v>0.1</v>
      </c>
      <c r="Q56" s="37">
        <v>0.1</v>
      </c>
      <c r="R56" s="37">
        <v>7.0000000000000007E-2</v>
      </c>
      <c r="S56" s="37">
        <v>7.0000000000000007E-2</v>
      </c>
      <c r="T56" s="37">
        <v>7.0000000000000007E-2</v>
      </c>
      <c r="U56" s="37">
        <v>7.0000000000000007E-2</v>
      </c>
      <c r="V56" s="37">
        <v>7.0000000000000007E-2</v>
      </c>
      <c r="W56" s="37">
        <v>7.0000000000000007E-2</v>
      </c>
      <c r="X56" s="37">
        <v>7.0000000000000007E-2</v>
      </c>
      <c r="Y56" s="37">
        <v>0.1</v>
      </c>
      <c r="Z56" s="37">
        <v>0.1</v>
      </c>
      <c r="AA56" s="37">
        <v>0.1</v>
      </c>
      <c r="AB56" s="37">
        <v>0.1</v>
      </c>
      <c r="AC56" s="37">
        <v>0.1</v>
      </c>
      <c r="AD56" s="37">
        <v>0.1</v>
      </c>
      <c r="AE56" s="37">
        <v>0.1</v>
      </c>
      <c r="AF56" s="37">
        <v>0.12</v>
      </c>
      <c r="AG56" s="37">
        <v>0.12</v>
      </c>
      <c r="AH56" s="37">
        <v>0.12</v>
      </c>
      <c r="AI56" s="37">
        <v>0.12</v>
      </c>
      <c r="AJ56" s="49">
        <v>0.12</v>
      </c>
      <c r="AK56" s="37"/>
      <c r="AL56" s="37"/>
      <c r="AN56" s="228">
        <f>SUM(F56:AJ56)</f>
        <v>4.24</v>
      </c>
      <c r="AO56" s="7">
        <v>-86400</v>
      </c>
      <c r="AP56" s="229">
        <f t="shared" si="1"/>
        <v>-366336</v>
      </c>
    </row>
    <row r="57" spans="1:42" x14ac:dyDescent="0.25">
      <c r="A57" s="11"/>
      <c r="B57" s="15"/>
      <c r="C57" s="7"/>
      <c r="D57" s="13"/>
      <c r="O57" s="37"/>
      <c r="P57" s="37"/>
      <c r="Q57" s="37"/>
      <c r="R57" s="37"/>
      <c r="S57" s="37"/>
      <c r="T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49"/>
      <c r="AK57" s="37"/>
      <c r="AL57" s="37"/>
      <c r="AN57" s="228"/>
      <c r="AO57" s="7"/>
      <c r="AP57" s="229"/>
    </row>
    <row r="58" spans="1:42" x14ac:dyDescent="0.25">
      <c r="A58" s="11"/>
      <c r="B58" s="15"/>
      <c r="C58" s="28" t="s">
        <v>27</v>
      </c>
      <c r="D58" s="28">
        <v>0.28000000000000003</v>
      </c>
      <c r="F58" s="37">
        <v>0.28000000000000003</v>
      </c>
      <c r="G58" s="37">
        <v>0.28000000000000003</v>
      </c>
      <c r="H58" s="37">
        <v>0.28000000000000003</v>
      </c>
      <c r="I58" s="37">
        <v>0.28000000000000003</v>
      </c>
      <c r="J58" s="37">
        <v>0</v>
      </c>
      <c r="K58" s="37">
        <v>0.28000000000000003</v>
      </c>
      <c r="L58" s="37">
        <v>0.28000000000000003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0.28000000000000003</v>
      </c>
      <c r="X58" s="37">
        <v>0.28000000000000003</v>
      </c>
      <c r="Y58" s="37">
        <v>0.28000000000000003</v>
      </c>
      <c r="Z58" s="37">
        <v>0.28000000000000003</v>
      </c>
      <c r="AA58" s="37">
        <v>0.28000000000000003</v>
      </c>
      <c r="AB58" s="37">
        <v>0.28000000000000003</v>
      </c>
      <c r="AC58" s="37">
        <v>0.28000000000000003</v>
      </c>
      <c r="AD58" s="37">
        <v>0.28000000000000003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49">
        <v>0</v>
      </c>
      <c r="AK58" s="37"/>
      <c r="AL58" s="37"/>
      <c r="AN58" s="228">
        <f t="shared" si="0"/>
        <v>3.9200000000000017</v>
      </c>
      <c r="AO58" s="7">
        <v>86400</v>
      </c>
      <c r="AP58" s="229">
        <f t="shared" si="1"/>
        <v>338688.00000000017</v>
      </c>
    </row>
    <row r="59" spans="1:42" x14ac:dyDescent="0.25">
      <c r="A59" s="11"/>
      <c r="B59" s="15"/>
      <c r="C59" s="28" t="s">
        <v>28</v>
      </c>
      <c r="D59" s="28">
        <v>0.25</v>
      </c>
      <c r="F59" s="37">
        <v>0.25</v>
      </c>
      <c r="G59" s="37">
        <v>0.25</v>
      </c>
      <c r="H59" s="37">
        <v>0.25</v>
      </c>
      <c r="I59" s="37">
        <v>0.25</v>
      </c>
      <c r="J59" s="37">
        <v>0</v>
      </c>
      <c r="K59" s="37">
        <v>0.25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0.25</v>
      </c>
      <c r="Y59" s="37">
        <v>0.25</v>
      </c>
      <c r="Z59" s="37">
        <v>0.25</v>
      </c>
      <c r="AA59" s="37">
        <v>0.25</v>
      </c>
      <c r="AB59" s="37">
        <v>0.25</v>
      </c>
      <c r="AC59" s="37">
        <v>0.25</v>
      </c>
      <c r="AD59" s="37">
        <v>0.25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49">
        <v>0</v>
      </c>
      <c r="AK59" s="37"/>
      <c r="AL59" s="37"/>
      <c r="AN59" s="228">
        <f t="shared" si="0"/>
        <v>3</v>
      </c>
      <c r="AO59" s="7">
        <v>86400</v>
      </c>
      <c r="AP59" s="229">
        <f t="shared" si="1"/>
        <v>259200</v>
      </c>
    </row>
    <row r="60" spans="1:42" x14ac:dyDescent="0.25">
      <c r="A60" s="11"/>
      <c r="B60" s="15"/>
      <c r="C60" s="28" t="s">
        <v>29</v>
      </c>
      <c r="D60" s="28">
        <v>0.41</v>
      </c>
      <c r="F60" s="37">
        <v>0.41</v>
      </c>
      <c r="G60" s="37">
        <v>0.41</v>
      </c>
      <c r="H60" s="37">
        <v>0.41</v>
      </c>
      <c r="I60" s="37">
        <v>0.41</v>
      </c>
      <c r="J60" s="37">
        <v>0</v>
      </c>
      <c r="K60" s="37">
        <v>0.41</v>
      </c>
      <c r="L60" s="37">
        <v>0.41</v>
      </c>
      <c r="M60" s="37">
        <v>0.41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0.41</v>
      </c>
      <c r="W60" s="37">
        <v>0.41</v>
      </c>
      <c r="X60" s="37">
        <v>0.41</v>
      </c>
      <c r="Y60" s="37">
        <v>0.41</v>
      </c>
      <c r="Z60" s="37">
        <v>0.41</v>
      </c>
      <c r="AA60" s="37">
        <v>0.41</v>
      </c>
      <c r="AB60" s="37">
        <v>0.41</v>
      </c>
      <c r="AC60" s="37">
        <v>0.41</v>
      </c>
      <c r="AD60" s="37">
        <v>0</v>
      </c>
      <c r="AE60" s="37">
        <v>0</v>
      </c>
      <c r="AF60" s="37">
        <v>0.41</v>
      </c>
      <c r="AG60" s="37">
        <v>0</v>
      </c>
      <c r="AH60" s="37">
        <v>0</v>
      </c>
      <c r="AI60" s="37">
        <v>0</v>
      </c>
      <c r="AJ60" s="49">
        <v>0</v>
      </c>
      <c r="AK60" s="37"/>
      <c r="AL60" s="37"/>
      <c r="AN60" s="228">
        <f t="shared" si="0"/>
        <v>6.5600000000000014</v>
      </c>
      <c r="AO60" s="7">
        <v>86400</v>
      </c>
      <c r="AP60" s="229">
        <f t="shared" si="1"/>
        <v>566784.00000000012</v>
      </c>
    </row>
    <row r="61" spans="1:42" x14ac:dyDescent="0.25">
      <c r="A61" s="11"/>
      <c r="B61" s="15"/>
      <c r="C61" s="28" t="s">
        <v>30</v>
      </c>
      <c r="D61" s="28">
        <v>0.32</v>
      </c>
      <c r="F61" s="37">
        <v>0.32</v>
      </c>
      <c r="G61" s="37">
        <v>0.32</v>
      </c>
      <c r="H61" s="37">
        <v>0.32</v>
      </c>
      <c r="I61" s="37">
        <v>0.32</v>
      </c>
      <c r="J61" s="37">
        <v>0</v>
      </c>
      <c r="K61" s="37">
        <v>0.32</v>
      </c>
      <c r="L61" s="37">
        <v>0.32</v>
      </c>
      <c r="M61" s="37">
        <v>0.32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0.32</v>
      </c>
      <c r="T61" s="37">
        <v>0.32</v>
      </c>
      <c r="U61" s="37">
        <v>0.32</v>
      </c>
      <c r="V61" s="37">
        <v>0.32</v>
      </c>
      <c r="W61" s="37">
        <v>0.32</v>
      </c>
      <c r="X61" s="37">
        <v>0.32</v>
      </c>
      <c r="Y61" s="37">
        <v>0.32</v>
      </c>
      <c r="Z61" s="37">
        <v>0.32</v>
      </c>
      <c r="AA61" s="37">
        <v>0.32</v>
      </c>
      <c r="AB61" s="37">
        <v>0.32</v>
      </c>
      <c r="AC61" s="37">
        <v>0.32</v>
      </c>
      <c r="AD61" s="37">
        <v>0.32</v>
      </c>
      <c r="AE61" s="37">
        <v>0</v>
      </c>
      <c r="AF61" s="37">
        <v>0.32</v>
      </c>
      <c r="AG61" s="37">
        <v>0.32</v>
      </c>
      <c r="AH61" s="37">
        <v>0.32</v>
      </c>
      <c r="AI61" s="37">
        <v>0.32</v>
      </c>
      <c r="AJ61" s="49">
        <v>0</v>
      </c>
      <c r="AK61" s="37"/>
      <c r="AL61" s="37"/>
      <c r="AN61" s="228">
        <f t="shared" si="0"/>
        <v>7.3600000000000021</v>
      </c>
      <c r="AO61" s="7">
        <v>86400</v>
      </c>
      <c r="AP61" s="229">
        <f t="shared" si="1"/>
        <v>635904.00000000023</v>
      </c>
    </row>
    <row r="62" spans="1:42" x14ac:dyDescent="0.25">
      <c r="A62" s="11"/>
      <c r="B62" s="15"/>
      <c r="C62" s="28" t="s">
        <v>31</v>
      </c>
      <c r="D62" s="28">
        <v>0.35</v>
      </c>
      <c r="F62" s="37">
        <v>0.35</v>
      </c>
      <c r="G62" s="37">
        <v>0.35</v>
      </c>
      <c r="H62" s="37">
        <v>0.35</v>
      </c>
      <c r="I62" s="37">
        <v>0.35</v>
      </c>
      <c r="J62" s="37">
        <v>0</v>
      </c>
      <c r="K62" s="37">
        <v>0.35</v>
      </c>
      <c r="L62" s="37">
        <v>0.35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0.35</v>
      </c>
      <c r="T62" s="37">
        <v>0.35</v>
      </c>
      <c r="U62" s="37">
        <v>0.35</v>
      </c>
      <c r="V62" s="37">
        <v>0.35</v>
      </c>
      <c r="W62" s="37">
        <v>0.35</v>
      </c>
      <c r="X62" s="37">
        <v>0.35</v>
      </c>
      <c r="Y62" s="37">
        <v>0.35</v>
      </c>
      <c r="Z62" s="37">
        <v>0.35</v>
      </c>
      <c r="AA62" s="37">
        <v>0.35</v>
      </c>
      <c r="AB62" s="37">
        <v>0.35</v>
      </c>
      <c r="AC62" s="37">
        <v>0.35</v>
      </c>
      <c r="AD62" s="37">
        <v>0.35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49">
        <v>0</v>
      </c>
      <c r="AK62" s="37"/>
      <c r="AL62" s="37"/>
      <c r="AN62" s="228">
        <f t="shared" si="0"/>
        <v>6.299999999999998</v>
      </c>
      <c r="AO62" s="7">
        <v>86400</v>
      </c>
      <c r="AP62" s="229">
        <f t="shared" si="1"/>
        <v>544319.99999999988</v>
      </c>
    </row>
    <row r="63" spans="1:42" x14ac:dyDescent="0.25">
      <c r="A63" s="11"/>
      <c r="B63" s="15"/>
      <c r="C63" s="28" t="s">
        <v>32</v>
      </c>
      <c r="D63" s="28">
        <v>0.3</v>
      </c>
      <c r="F63" s="37">
        <v>0.3</v>
      </c>
      <c r="G63" s="37">
        <v>0.3</v>
      </c>
      <c r="H63" s="37">
        <v>0.3</v>
      </c>
      <c r="I63" s="37">
        <v>0.3</v>
      </c>
      <c r="J63" s="37">
        <v>0</v>
      </c>
      <c r="K63" s="37">
        <v>0.3</v>
      </c>
      <c r="L63" s="37">
        <v>0.3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0.3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0.3</v>
      </c>
      <c r="Z63" s="37">
        <v>0.3</v>
      </c>
      <c r="AA63" s="37">
        <v>0.3</v>
      </c>
      <c r="AB63" s="37">
        <v>0.3</v>
      </c>
      <c r="AC63" s="37">
        <v>0.3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49">
        <v>0</v>
      </c>
      <c r="AK63" s="37"/>
      <c r="AL63" s="37"/>
      <c r="AN63" s="228">
        <f t="shared" si="0"/>
        <v>3.5999999999999992</v>
      </c>
      <c r="AO63" s="7">
        <v>86400</v>
      </c>
      <c r="AP63" s="229">
        <f t="shared" si="1"/>
        <v>311039.99999999994</v>
      </c>
    </row>
    <row r="64" spans="1:42" x14ac:dyDescent="0.25">
      <c r="A64" s="11"/>
      <c r="B64" s="15"/>
      <c r="C64" s="28" t="s">
        <v>33</v>
      </c>
      <c r="D64" s="28">
        <v>0.25</v>
      </c>
      <c r="F64" s="37">
        <v>0.25</v>
      </c>
      <c r="G64" s="37">
        <v>0.25</v>
      </c>
      <c r="H64" s="37">
        <v>0.25</v>
      </c>
      <c r="I64" s="37">
        <v>0.25</v>
      </c>
      <c r="J64" s="37">
        <v>0.25</v>
      </c>
      <c r="K64" s="37">
        <v>0.25</v>
      </c>
      <c r="L64" s="37">
        <v>0.25</v>
      </c>
      <c r="M64" s="37">
        <v>0.25</v>
      </c>
      <c r="N64" s="37">
        <v>0.25</v>
      </c>
      <c r="O64" s="37">
        <v>0</v>
      </c>
      <c r="P64" s="37">
        <v>0</v>
      </c>
      <c r="Q64" s="37">
        <v>0</v>
      </c>
      <c r="R64" s="37">
        <v>0.25</v>
      </c>
      <c r="S64" s="37">
        <v>0.25</v>
      </c>
      <c r="T64" s="37">
        <v>0.25</v>
      </c>
      <c r="U64" s="37">
        <v>0</v>
      </c>
      <c r="V64" s="37">
        <v>0</v>
      </c>
      <c r="W64" s="37">
        <v>0</v>
      </c>
      <c r="X64" s="37">
        <v>0</v>
      </c>
      <c r="Y64" s="37">
        <v>0.25</v>
      </c>
      <c r="Z64" s="37">
        <v>0.25</v>
      </c>
      <c r="AA64" s="37">
        <v>0.25</v>
      </c>
      <c r="AB64" s="37">
        <v>0.25</v>
      </c>
      <c r="AC64" s="37">
        <v>0.25</v>
      </c>
      <c r="AD64" s="37">
        <v>0.25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49">
        <v>0</v>
      </c>
      <c r="AK64" s="37"/>
      <c r="AL64" s="37"/>
      <c r="AN64" s="228">
        <f t="shared" si="0"/>
        <v>4.5</v>
      </c>
      <c r="AO64" s="7">
        <v>86400</v>
      </c>
      <c r="AP64" s="229">
        <f t="shared" si="1"/>
        <v>388800</v>
      </c>
    </row>
    <row r="65" spans="1:42" x14ac:dyDescent="0.25">
      <c r="A65" s="11"/>
      <c r="B65" s="15"/>
      <c r="C65" s="28" t="s">
        <v>34</v>
      </c>
      <c r="D65" s="28">
        <v>0.43</v>
      </c>
      <c r="F65" s="37">
        <v>0.43</v>
      </c>
      <c r="G65" s="37">
        <v>0.43</v>
      </c>
      <c r="H65" s="37">
        <v>0.43</v>
      </c>
      <c r="I65" s="37">
        <v>0.43</v>
      </c>
      <c r="J65" s="37">
        <v>0.43</v>
      </c>
      <c r="K65" s="37">
        <v>0.43</v>
      </c>
      <c r="L65" s="37">
        <v>0.43</v>
      </c>
      <c r="M65" s="37">
        <v>0.43</v>
      </c>
      <c r="N65" s="37">
        <v>0</v>
      </c>
      <c r="O65" s="37">
        <v>0</v>
      </c>
      <c r="P65" s="37">
        <v>0</v>
      </c>
      <c r="Q65" s="37">
        <v>0</v>
      </c>
      <c r="R65" s="37">
        <v>0.43</v>
      </c>
      <c r="S65" s="37">
        <v>0.43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0.43</v>
      </c>
      <c r="Z65" s="37">
        <v>0.43</v>
      </c>
      <c r="AA65" s="37">
        <v>0.43</v>
      </c>
      <c r="AB65" s="37">
        <v>0.43</v>
      </c>
      <c r="AC65" s="37">
        <v>0.43</v>
      </c>
      <c r="AD65" s="37">
        <v>0.43</v>
      </c>
      <c r="AE65" s="37">
        <v>0</v>
      </c>
      <c r="AF65" s="37">
        <v>0.43</v>
      </c>
      <c r="AG65" s="37">
        <v>0.43</v>
      </c>
      <c r="AH65" s="37">
        <v>0</v>
      </c>
      <c r="AI65" s="37">
        <v>0</v>
      </c>
      <c r="AJ65" s="49">
        <v>0</v>
      </c>
      <c r="AK65" s="37"/>
      <c r="AL65" s="37"/>
      <c r="AN65" s="228">
        <f t="shared" si="0"/>
        <v>7.7399999999999984</v>
      </c>
      <c r="AO65" s="7">
        <v>86400</v>
      </c>
      <c r="AP65" s="229">
        <f t="shared" si="1"/>
        <v>668735.99999999988</v>
      </c>
    </row>
    <row r="66" spans="1:42" x14ac:dyDescent="0.25">
      <c r="A66" s="11"/>
      <c r="B66" s="15"/>
      <c r="C66" s="28" t="s">
        <v>35</v>
      </c>
      <c r="D66" s="28">
        <v>0.3</v>
      </c>
      <c r="F66" s="37">
        <v>0.3</v>
      </c>
      <c r="G66" s="37">
        <v>0.3</v>
      </c>
      <c r="H66" s="37">
        <v>0.3</v>
      </c>
      <c r="I66" s="37">
        <v>0.3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0.3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0.3</v>
      </c>
      <c r="Z66" s="37">
        <v>0.3</v>
      </c>
      <c r="AA66" s="37">
        <v>0.3</v>
      </c>
      <c r="AB66" s="37">
        <v>0.3</v>
      </c>
      <c r="AC66" s="37">
        <v>0.3</v>
      </c>
      <c r="AD66" s="37">
        <v>0.3</v>
      </c>
      <c r="AE66" s="37">
        <v>0</v>
      </c>
      <c r="AF66" s="37">
        <v>0</v>
      </c>
      <c r="AG66" s="37">
        <v>0</v>
      </c>
      <c r="AH66" s="37">
        <v>0</v>
      </c>
      <c r="AI66" s="37">
        <v>0</v>
      </c>
      <c r="AJ66" s="49">
        <v>0</v>
      </c>
      <c r="AK66" s="37"/>
      <c r="AL66" s="37"/>
      <c r="AN66" s="228">
        <f t="shared" si="0"/>
        <v>3.2999999999999994</v>
      </c>
      <c r="AO66" s="7">
        <v>86400</v>
      </c>
      <c r="AP66" s="229">
        <f t="shared" si="1"/>
        <v>285119.99999999994</v>
      </c>
    </row>
    <row r="67" spans="1:42" x14ac:dyDescent="0.25">
      <c r="A67" s="11"/>
      <c r="B67" s="15"/>
      <c r="C67" s="28" t="s">
        <v>36</v>
      </c>
      <c r="D67" s="28">
        <v>0.25</v>
      </c>
      <c r="F67" s="37">
        <v>0.25</v>
      </c>
      <c r="G67" s="37">
        <v>0.25</v>
      </c>
      <c r="H67" s="37">
        <v>0.25</v>
      </c>
      <c r="I67" s="37">
        <v>0.25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0.25</v>
      </c>
      <c r="Z67" s="37">
        <v>0.25</v>
      </c>
      <c r="AA67" s="37">
        <v>0.25</v>
      </c>
      <c r="AB67" s="37">
        <v>0.25</v>
      </c>
      <c r="AC67" s="37">
        <v>0.25</v>
      </c>
      <c r="AD67" s="37">
        <v>0.25</v>
      </c>
      <c r="AE67" s="37">
        <v>0.25</v>
      </c>
      <c r="AF67" s="37">
        <v>0</v>
      </c>
      <c r="AG67" s="37">
        <v>0</v>
      </c>
      <c r="AH67" s="37">
        <v>0</v>
      </c>
      <c r="AI67" s="37">
        <v>0</v>
      </c>
      <c r="AJ67" s="49">
        <v>0</v>
      </c>
      <c r="AK67" s="37"/>
      <c r="AL67" s="37"/>
      <c r="AN67" s="228">
        <f t="shared" si="0"/>
        <v>2.75</v>
      </c>
      <c r="AO67" s="7">
        <v>86400</v>
      </c>
      <c r="AP67" s="229">
        <f t="shared" si="1"/>
        <v>237600</v>
      </c>
    </row>
    <row r="68" spans="1:42" x14ac:dyDescent="0.25">
      <c r="A68" s="11"/>
      <c r="B68" s="15"/>
      <c r="C68" s="28" t="s">
        <v>37</v>
      </c>
      <c r="D68" s="28">
        <v>0.2</v>
      </c>
      <c r="F68" s="37">
        <v>0.2</v>
      </c>
      <c r="G68" s="37">
        <v>0.2</v>
      </c>
      <c r="H68" s="37">
        <v>0.2</v>
      </c>
      <c r="I68" s="37">
        <v>0.2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0.2</v>
      </c>
      <c r="Z68" s="37">
        <v>0.2</v>
      </c>
      <c r="AA68" s="37">
        <v>0.2</v>
      </c>
      <c r="AB68" s="37">
        <v>0.2</v>
      </c>
      <c r="AC68" s="37">
        <v>0.2</v>
      </c>
      <c r="AD68" s="37">
        <v>0.2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49">
        <v>0</v>
      </c>
      <c r="AK68" s="37"/>
      <c r="AL68" s="37"/>
      <c r="AN68" s="228">
        <f t="shared" si="0"/>
        <v>1.9999999999999998</v>
      </c>
      <c r="AO68" s="7">
        <v>86400</v>
      </c>
      <c r="AP68" s="229">
        <f t="shared" si="1"/>
        <v>172799.99999999997</v>
      </c>
    </row>
    <row r="69" spans="1:42" x14ac:dyDescent="0.25">
      <c r="A69" s="11"/>
      <c r="B69" s="15"/>
      <c r="C69" s="28" t="s">
        <v>38</v>
      </c>
      <c r="D69" s="28">
        <v>0.41</v>
      </c>
      <c r="F69" s="37">
        <v>0.41</v>
      </c>
      <c r="G69" s="37">
        <v>0.41</v>
      </c>
      <c r="H69" s="37">
        <v>0.41</v>
      </c>
      <c r="I69" s="37">
        <v>0.41</v>
      </c>
      <c r="J69" s="37">
        <v>0</v>
      </c>
      <c r="K69" s="37">
        <v>0.41</v>
      </c>
      <c r="L69" s="37">
        <v>0.41</v>
      </c>
      <c r="M69" s="37">
        <v>0.41</v>
      </c>
      <c r="N69" s="37">
        <v>0</v>
      </c>
      <c r="O69" s="37">
        <v>0</v>
      </c>
      <c r="P69" s="37">
        <v>0</v>
      </c>
      <c r="Q69" s="37">
        <v>0</v>
      </c>
      <c r="R69" s="37">
        <v>0.41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0.41</v>
      </c>
      <c r="Z69" s="37">
        <v>0.41</v>
      </c>
      <c r="AA69" s="37">
        <v>0.41</v>
      </c>
      <c r="AB69" s="37">
        <v>0.41</v>
      </c>
      <c r="AC69" s="37">
        <v>0.41</v>
      </c>
      <c r="AD69" s="37">
        <v>0.41</v>
      </c>
      <c r="AE69" s="37">
        <v>0</v>
      </c>
      <c r="AF69" s="37">
        <v>0.41</v>
      </c>
      <c r="AG69" s="37">
        <v>0.41</v>
      </c>
      <c r="AH69" s="37">
        <v>0</v>
      </c>
      <c r="AI69" s="37">
        <v>0</v>
      </c>
      <c r="AJ69" s="49">
        <v>0</v>
      </c>
      <c r="AK69" s="37"/>
      <c r="AL69" s="37"/>
      <c r="AN69" s="228">
        <f t="shared" si="0"/>
        <v>6.5600000000000014</v>
      </c>
      <c r="AO69" s="7">
        <v>86400</v>
      </c>
      <c r="AP69" s="229">
        <f t="shared" si="1"/>
        <v>566784.00000000012</v>
      </c>
    </row>
    <row r="70" spans="1:42" x14ac:dyDescent="0.25">
      <c r="A70" s="11"/>
      <c r="B70" s="15"/>
      <c r="C70" s="28" t="s">
        <v>39</v>
      </c>
      <c r="D70" s="28">
        <v>0.15</v>
      </c>
      <c r="F70" s="37">
        <v>0.15</v>
      </c>
      <c r="G70" s="37">
        <v>0.15</v>
      </c>
      <c r="H70" s="37">
        <v>0.15</v>
      </c>
      <c r="I70" s="37">
        <v>0.15</v>
      </c>
      <c r="J70" s="37">
        <v>0.15</v>
      </c>
      <c r="K70" s="37">
        <v>0.15</v>
      </c>
      <c r="L70" s="37">
        <v>0.15</v>
      </c>
      <c r="M70" s="37">
        <v>0.15</v>
      </c>
      <c r="N70" s="37">
        <v>0.15</v>
      </c>
      <c r="O70" s="37">
        <v>0.15</v>
      </c>
      <c r="P70" s="37">
        <v>0.15</v>
      </c>
      <c r="Q70" s="37">
        <v>0.15</v>
      </c>
      <c r="R70" s="37">
        <v>0.15</v>
      </c>
      <c r="S70" s="37">
        <v>0.15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0.15</v>
      </c>
      <c r="Z70" s="37">
        <v>0.15</v>
      </c>
      <c r="AA70" s="37">
        <v>0.15</v>
      </c>
      <c r="AB70" s="37">
        <v>0.15</v>
      </c>
      <c r="AC70" s="37">
        <v>0.15</v>
      </c>
      <c r="AD70" s="37">
        <v>0.15</v>
      </c>
      <c r="AE70" s="37">
        <v>0.15</v>
      </c>
      <c r="AF70" s="37">
        <v>0</v>
      </c>
      <c r="AG70" s="37">
        <v>0</v>
      </c>
      <c r="AH70" s="37">
        <v>0</v>
      </c>
      <c r="AI70" s="37">
        <v>0</v>
      </c>
      <c r="AJ70" s="49">
        <v>0</v>
      </c>
      <c r="AK70" s="37"/>
      <c r="AL70" s="37"/>
      <c r="AN70" s="228">
        <f t="shared" ref="AN70:AN133" si="5">SUM(F70:AJ70)</f>
        <v>3.149999999999999</v>
      </c>
      <c r="AO70" s="7">
        <v>86400</v>
      </c>
      <c r="AP70" s="229">
        <f t="shared" ref="AP70:AP133" si="6">AN70*AO70</f>
        <v>272159.99999999994</v>
      </c>
    </row>
    <row r="71" spans="1:42" x14ac:dyDescent="0.25">
      <c r="A71" s="11"/>
      <c r="B71" s="15"/>
      <c r="C71" s="28" t="s">
        <v>40</v>
      </c>
      <c r="D71" s="28">
        <v>0.25</v>
      </c>
      <c r="F71" s="37">
        <v>0.25</v>
      </c>
      <c r="G71" s="37">
        <v>0.25</v>
      </c>
      <c r="H71" s="37">
        <v>0.25</v>
      </c>
      <c r="I71" s="37">
        <v>0.25</v>
      </c>
      <c r="J71" s="37">
        <v>0</v>
      </c>
      <c r="K71" s="37">
        <v>0.25</v>
      </c>
      <c r="L71" s="37">
        <v>0.25</v>
      </c>
      <c r="M71" s="37">
        <v>0.25</v>
      </c>
      <c r="N71" s="37">
        <v>0.25</v>
      </c>
      <c r="O71" s="37">
        <v>0</v>
      </c>
      <c r="P71" s="37">
        <v>0</v>
      </c>
      <c r="Q71" s="37">
        <v>0</v>
      </c>
      <c r="R71" s="37">
        <v>0.25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0.25</v>
      </c>
      <c r="Z71" s="37">
        <v>0.25</v>
      </c>
      <c r="AA71" s="37">
        <v>0.25</v>
      </c>
      <c r="AB71" s="37">
        <v>0.25</v>
      </c>
      <c r="AC71" s="37">
        <v>0.25</v>
      </c>
      <c r="AD71" s="37">
        <v>0.25</v>
      </c>
      <c r="AE71" s="37">
        <v>0</v>
      </c>
      <c r="AF71" s="37">
        <v>0.25</v>
      </c>
      <c r="AG71" s="37">
        <v>0.25</v>
      </c>
      <c r="AH71" s="37">
        <v>0.25</v>
      </c>
      <c r="AI71" s="37">
        <v>0.25</v>
      </c>
      <c r="AJ71" s="49">
        <v>0</v>
      </c>
      <c r="AK71" s="37"/>
      <c r="AL71" s="37"/>
      <c r="AN71" s="228">
        <f t="shared" si="5"/>
        <v>4.75</v>
      </c>
      <c r="AO71" s="7">
        <v>86400</v>
      </c>
      <c r="AP71" s="229">
        <f t="shared" si="6"/>
        <v>410400</v>
      </c>
    </row>
    <row r="72" spans="1:42" x14ac:dyDescent="0.25">
      <c r="A72" s="11"/>
      <c r="B72" s="15"/>
      <c r="C72" s="28" t="s">
        <v>41</v>
      </c>
      <c r="D72" s="28">
        <v>0.15</v>
      </c>
      <c r="F72" s="37">
        <v>0.15</v>
      </c>
      <c r="G72" s="37">
        <v>0.15</v>
      </c>
      <c r="H72" s="37">
        <v>0.15</v>
      </c>
      <c r="I72" s="37">
        <v>0.15</v>
      </c>
      <c r="J72" s="37">
        <v>0</v>
      </c>
      <c r="K72" s="37">
        <v>0.15</v>
      </c>
      <c r="L72" s="37">
        <v>0.15</v>
      </c>
      <c r="M72" s="37">
        <v>0.15</v>
      </c>
      <c r="N72" s="37">
        <v>0</v>
      </c>
      <c r="O72" s="37">
        <v>0</v>
      </c>
      <c r="P72" s="37">
        <v>0</v>
      </c>
      <c r="Q72" s="37">
        <v>0</v>
      </c>
      <c r="R72" s="37">
        <v>0.15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0.15</v>
      </c>
      <c r="Z72" s="37">
        <v>0.15</v>
      </c>
      <c r="AA72" s="37">
        <v>0.15</v>
      </c>
      <c r="AB72" s="37">
        <v>0.15</v>
      </c>
      <c r="AC72" s="37">
        <v>0.15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49">
        <v>0</v>
      </c>
      <c r="AK72" s="37"/>
      <c r="AL72" s="37"/>
      <c r="AN72" s="228">
        <f t="shared" si="5"/>
        <v>1.9499999999999995</v>
      </c>
      <c r="AO72" s="7">
        <v>86400</v>
      </c>
      <c r="AP72" s="229">
        <f t="shared" si="6"/>
        <v>168479.99999999997</v>
      </c>
    </row>
    <row r="73" spans="1:42" x14ac:dyDescent="0.25">
      <c r="A73" s="11"/>
      <c r="B73" s="15"/>
      <c r="C73" s="28" t="s">
        <v>42</v>
      </c>
      <c r="D73" s="28">
        <v>0.25</v>
      </c>
      <c r="F73" s="37">
        <v>0.25</v>
      </c>
      <c r="G73" s="37">
        <v>0.25</v>
      </c>
      <c r="H73" s="37">
        <v>0.25</v>
      </c>
      <c r="I73" s="37">
        <v>0.25</v>
      </c>
      <c r="J73" s="37">
        <v>0.25</v>
      </c>
      <c r="K73" s="37">
        <v>0.25</v>
      </c>
      <c r="L73" s="37">
        <v>0.25</v>
      </c>
      <c r="M73" s="37">
        <v>0.25</v>
      </c>
      <c r="N73" s="37">
        <v>0.25</v>
      </c>
      <c r="O73" s="37">
        <v>0.25</v>
      </c>
      <c r="P73" s="37">
        <v>0.25</v>
      </c>
      <c r="Q73" s="37">
        <v>0.25</v>
      </c>
      <c r="R73" s="37">
        <v>0.25</v>
      </c>
      <c r="S73" s="37">
        <v>0.25</v>
      </c>
      <c r="T73" s="37">
        <v>0.25</v>
      </c>
      <c r="U73" s="37">
        <v>0.25</v>
      </c>
      <c r="V73" s="37">
        <v>0.25</v>
      </c>
      <c r="W73" s="37">
        <v>0.25</v>
      </c>
      <c r="X73" s="37">
        <v>0.25</v>
      </c>
      <c r="Y73" s="37">
        <v>0.25</v>
      </c>
      <c r="Z73" s="37">
        <v>0.25</v>
      </c>
      <c r="AA73" s="37">
        <v>0.25</v>
      </c>
      <c r="AB73" s="37">
        <v>0.25</v>
      </c>
      <c r="AC73" s="37">
        <v>0.25</v>
      </c>
      <c r="AD73" s="37">
        <v>0.25</v>
      </c>
      <c r="AE73" s="37">
        <v>0.25</v>
      </c>
      <c r="AF73" s="37">
        <v>0</v>
      </c>
      <c r="AG73" s="37">
        <v>0</v>
      </c>
      <c r="AH73" s="37">
        <v>0</v>
      </c>
      <c r="AI73" s="37">
        <v>0</v>
      </c>
      <c r="AJ73" s="49">
        <v>0</v>
      </c>
      <c r="AK73" s="37"/>
      <c r="AL73" s="37"/>
      <c r="AN73" s="228">
        <f t="shared" si="5"/>
        <v>6.5</v>
      </c>
      <c r="AO73" s="7">
        <v>86400</v>
      </c>
      <c r="AP73" s="229">
        <f t="shared" si="6"/>
        <v>561600</v>
      </c>
    </row>
    <row r="74" spans="1:42" x14ac:dyDescent="0.25">
      <c r="A74" s="11"/>
      <c r="B74" s="15"/>
      <c r="C74" s="28" t="s">
        <v>43</v>
      </c>
      <c r="D74" s="28">
        <v>0.25</v>
      </c>
      <c r="F74" s="37">
        <v>0.25</v>
      </c>
      <c r="G74" s="37">
        <v>0.25</v>
      </c>
      <c r="H74" s="37">
        <v>0.25</v>
      </c>
      <c r="I74" s="37">
        <v>0.25</v>
      </c>
      <c r="J74" s="37">
        <v>0</v>
      </c>
      <c r="K74" s="37">
        <v>0.25</v>
      </c>
      <c r="L74" s="37">
        <v>0.25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0.25</v>
      </c>
      <c r="S74" s="37">
        <v>0.25</v>
      </c>
      <c r="T74" s="37">
        <v>0.25</v>
      </c>
      <c r="U74" s="37">
        <v>0</v>
      </c>
      <c r="V74" s="37">
        <v>0</v>
      </c>
      <c r="W74" s="37">
        <v>0</v>
      </c>
      <c r="X74" s="37">
        <v>0</v>
      </c>
      <c r="Y74" s="37">
        <v>0.25</v>
      </c>
      <c r="Z74" s="37">
        <v>0.25</v>
      </c>
      <c r="AA74" s="37">
        <v>0.25</v>
      </c>
      <c r="AB74" s="37">
        <v>0.25</v>
      </c>
      <c r="AC74" s="37">
        <v>0.25</v>
      </c>
      <c r="AD74" s="37">
        <v>0.25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49">
        <v>0</v>
      </c>
      <c r="AK74" s="37"/>
      <c r="AL74" s="37"/>
      <c r="AN74" s="228">
        <f t="shared" si="5"/>
        <v>3.75</v>
      </c>
      <c r="AO74" s="7">
        <v>86400</v>
      </c>
      <c r="AP74" s="229">
        <f t="shared" si="6"/>
        <v>324000</v>
      </c>
    </row>
    <row r="75" spans="1:42" x14ac:dyDescent="0.25">
      <c r="A75" s="11"/>
      <c r="B75" s="15"/>
      <c r="C75" s="28" t="s">
        <v>44</v>
      </c>
      <c r="D75" s="28">
        <v>0.4</v>
      </c>
      <c r="F75" s="37">
        <v>0.4</v>
      </c>
      <c r="G75" s="37">
        <v>0.4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0.4</v>
      </c>
      <c r="S75" s="37">
        <v>0.4</v>
      </c>
      <c r="T75" s="37">
        <v>0.4</v>
      </c>
      <c r="U75" s="37">
        <v>0.4</v>
      </c>
      <c r="V75" s="37">
        <v>0</v>
      </c>
      <c r="W75" s="37">
        <v>0</v>
      </c>
      <c r="X75" s="37">
        <v>0</v>
      </c>
      <c r="Y75" s="37">
        <v>0.4</v>
      </c>
      <c r="Z75" s="37">
        <v>0.4</v>
      </c>
      <c r="AA75" s="37">
        <v>0.4</v>
      </c>
      <c r="AB75" s="37">
        <v>0.4</v>
      </c>
      <c r="AC75" s="37">
        <v>0.4</v>
      </c>
      <c r="AD75" s="37">
        <v>0.4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49">
        <v>0</v>
      </c>
      <c r="AK75" s="37"/>
      <c r="AL75" s="37"/>
      <c r="AN75" s="228">
        <f t="shared" si="5"/>
        <v>4.8</v>
      </c>
      <c r="AO75" s="7">
        <v>86400</v>
      </c>
      <c r="AP75" s="229">
        <f t="shared" si="6"/>
        <v>414720</v>
      </c>
    </row>
    <row r="76" spans="1:42" x14ac:dyDescent="0.25">
      <c r="A76" s="11"/>
      <c r="B76" s="15"/>
      <c r="C76" s="28" t="s">
        <v>45</v>
      </c>
      <c r="D76" s="28">
        <v>0.1</v>
      </c>
      <c r="F76" s="37">
        <v>0.1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0.1</v>
      </c>
      <c r="Z76" s="37">
        <v>0.1</v>
      </c>
      <c r="AA76" s="37">
        <v>0.1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49">
        <v>0</v>
      </c>
      <c r="AK76" s="37"/>
      <c r="AL76" s="37"/>
      <c r="AN76" s="228">
        <f t="shared" si="5"/>
        <v>0.4</v>
      </c>
      <c r="AO76" s="7">
        <v>86400</v>
      </c>
      <c r="AP76" s="229">
        <f t="shared" si="6"/>
        <v>34560</v>
      </c>
    </row>
    <row r="77" spans="1:42" x14ac:dyDescent="0.25">
      <c r="A77" s="11"/>
      <c r="B77" s="15"/>
      <c r="C77" s="28" t="s">
        <v>46</v>
      </c>
      <c r="D77" s="28">
        <v>0.25</v>
      </c>
      <c r="F77" s="37">
        <v>0.25</v>
      </c>
      <c r="G77" s="37">
        <v>0.25</v>
      </c>
      <c r="H77" s="37">
        <v>0.25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0.25</v>
      </c>
      <c r="Z77" s="37">
        <v>0.25</v>
      </c>
      <c r="AA77" s="37">
        <v>0.25</v>
      </c>
      <c r="AB77" s="37">
        <v>0.25</v>
      </c>
      <c r="AC77" s="37">
        <v>0.25</v>
      </c>
      <c r="AD77" s="37">
        <v>0.25</v>
      </c>
      <c r="AE77" s="37">
        <v>0</v>
      </c>
      <c r="AF77" s="37">
        <v>0.25</v>
      </c>
      <c r="AG77" s="37">
        <v>0</v>
      </c>
      <c r="AH77" s="37">
        <v>0</v>
      </c>
      <c r="AI77" s="37">
        <v>0</v>
      </c>
      <c r="AJ77" s="49">
        <v>0</v>
      </c>
      <c r="AK77" s="37"/>
      <c r="AL77" s="37"/>
      <c r="AN77" s="228">
        <f t="shared" si="5"/>
        <v>2.5</v>
      </c>
      <c r="AO77" s="7">
        <v>86400</v>
      </c>
      <c r="AP77" s="229">
        <f t="shared" si="6"/>
        <v>216000</v>
      </c>
    </row>
    <row r="78" spans="1:42" x14ac:dyDescent="0.25">
      <c r="A78" s="11"/>
      <c r="B78" s="15"/>
      <c r="C78" s="28" t="s">
        <v>47</v>
      </c>
      <c r="D78" s="28">
        <v>0.25</v>
      </c>
      <c r="F78" s="37">
        <v>0.25</v>
      </c>
      <c r="G78" s="37">
        <v>0.25</v>
      </c>
      <c r="H78" s="37">
        <v>0.25</v>
      </c>
      <c r="I78" s="37">
        <v>0</v>
      </c>
      <c r="J78" s="37">
        <v>0</v>
      </c>
      <c r="K78" s="37">
        <v>0.25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0.25</v>
      </c>
      <c r="S78" s="37">
        <v>0.25</v>
      </c>
      <c r="T78" s="37">
        <v>0.25</v>
      </c>
      <c r="U78" s="37">
        <v>0</v>
      </c>
      <c r="V78" s="37">
        <v>0</v>
      </c>
      <c r="W78" s="37">
        <v>0</v>
      </c>
      <c r="X78" s="37">
        <v>0</v>
      </c>
      <c r="Y78" s="37">
        <v>0.25</v>
      </c>
      <c r="Z78" s="37">
        <v>0.25</v>
      </c>
      <c r="AA78" s="37">
        <v>0.25</v>
      </c>
      <c r="AB78" s="37">
        <v>0.25</v>
      </c>
      <c r="AC78" s="37">
        <v>0.25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49">
        <v>0</v>
      </c>
      <c r="AK78" s="37"/>
      <c r="AL78" s="37"/>
      <c r="AN78" s="228">
        <f t="shared" si="5"/>
        <v>3</v>
      </c>
      <c r="AO78" s="7">
        <v>86400</v>
      </c>
      <c r="AP78" s="229">
        <f t="shared" si="6"/>
        <v>259200</v>
      </c>
    </row>
    <row r="79" spans="1:42" x14ac:dyDescent="0.25">
      <c r="A79" s="11"/>
      <c r="B79" s="15"/>
      <c r="C79" s="28" t="s">
        <v>48</v>
      </c>
      <c r="D79" s="28">
        <v>0.25</v>
      </c>
      <c r="F79" s="37">
        <v>0.25</v>
      </c>
      <c r="G79" s="37">
        <v>0.25</v>
      </c>
      <c r="H79" s="37">
        <v>0.25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0.25</v>
      </c>
      <c r="Z79" s="37">
        <v>0.25</v>
      </c>
      <c r="AA79" s="37">
        <v>0.25</v>
      </c>
      <c r="AB79" s="37">
        <v>0.25</v>
      </c>
      <c r="AC79" s="37">
        <v>0.25</v>
      </c>
      <c r="AD79" s="37">
        <v>0.25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49">
        <v>0</v>
      </c>
      <c r="AK79" s="37"/>
      <c r="AL79" s="37"/>
      <c r="AN79" s="228">
        <f t="shared" si="5"/>
        <v>2.25</v>
      </c>
      <c r="AO79" s="7">
        <v>86400</v>
      </c>
      <c r="AP79" s="229">
        <f t="shared" si="6"/>
        <v>194400</v>
      </c>
    </row>
    <row r="80" spans="1:42" x14ac:dyDescent="0.25">
      <c r="A80" s="11"/>
      <c r="B80" s="15"/>
      <c r="C80" s="28" t="s">
        <v>49</v>
      </c>
      <c r="D80" s="28">
        <v>0.1</v>
      </c>
      <c r="F80" s="37">
        <v>0.1</v>
      </c>
      <c r="G80" s="37">
        <v>0.1</v>
      </c>
      <c r="H80" s="37">
        <v>0.1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0.1</v>
      </c>
      <c r="S80" s="37">
        <v>0.1</v>
      </c>
      <c r="T80" s="37">
        <v>0.1</v>
      </c>
      <c r="U80" s="37">
        <v>0</v>
      </c>
      <c r="V80" s="37">
        <v>0</v>
      </c>
      <c r="W80" s="37">
        <v>0</v>
      </c>
      <c r="X80" s="37">
        <v>0</v>
      </c>
      <c r="Y80" s="37">
        <v>0.1</v>
      </c>
      <c r="Z80" s="37">
        <v>0.1</v>
      </c>
      <c r="AA80" s="37">
        <v>0.1</v>
      </c>
      <c r="AB80" s="37">
        <v>0.1</v>
      </c>
      <c r="AC80" s="37">
        <v>0.1</v>
      </c>
      <c r="AD80" s="37">
        <v>0.1</v>
      </c>
      <c r="AE80" s="37">
        <v>0.1</v>
      </c>
      <c r="AF80" s="37">
        <v>0</v>
      </c>
      <c r="AG80" s="37">
        <v>0</v>
      </c>
      <c r="AH80" s="37">
        <v>0</v>
      </c>
      <c r="AI80" s="37">
        <v>0</v>
      </c>
      <c r="AJ80" s="49">
        <v>0</v>
      </c>
      <c r="AK80" s="37"/>
      <c r="AL80" s="37"/>
      <c r="AN80" s="228">
        <f t="shared" si="5"/>
        <v>1.3</v>
      </c>
      <c r="AO80" s="7">
        <v>86400</v>
      </c>
      <c r="AP80" s="229">
        <f t="shared" si="6"/>
        <v>112320</v>
      </c>
    </row>
    <row r="81" spans="1:42" x14ac:dyDescent="0.25">
      <c r="A81" s="11"/>
      <c r="B81" s="15"/>
      <c r="C81" s="28" t="s">
        <v>50</v>
      </c>
      <c r="D81" s="28">
        <v>0.2</v>
      </c>
      <c r="F81" s="37">
        <v>0.2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0.2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0.2</v>
      </c>
      <c r="Z81" s="37">
        <v>0.2</v>
      </c>
      <c r="AA81" s="37">
        <v>0.2</v>
      </c>
      <c r="AB81" s="37">
        <v>0.2</v>
      </c>
      <c r="AC81" s="37">
        <v>0.2</v>
      </c>
      <c r="AD81" s="37">
        <v>0.2</v>
      </c>
      <c r="AE81" s="37">
        <v>0.2</v>
      </c>
      <c r="AF81" s="37">
        <v>0.2</v>
      </c>
      <c r="AG81" s="37">
        <v>0.2</v>
      </c>
      <c r="AH81" s="37">
        <v>0</v>
      </c>
      <c r="AI81" s="37">
        <v>0</v>
      </c>
      <c r="AJ81" s="49">
        <v>0</v>
      </c>
      <c r="AK81" s="37"/>
      <c r="AL81" s="37"/>
      <c r="AN81" s="228">
        <f t="shared" si="5"/>
        <v>2.1999999999999997</v>
      </c>
      <c r="AO81" s="7">
        <v>86400</v>
      </c>
      <c r="AP81" s="229">
        <f t="shared" si="6"/>
        <v>190079.99999999997</v>
      </c>
    </row>
    <row r="82" spans="1:42" x14ac:dyDescent="0.25">
      <c r="A82" s="11"/>
      <c r="B82" s="15"/>
      <c r="C82" s="28" t="s">
        <v>51</v>
      </c>
      <c r="D82" s="28">
        <v>0.25</v>
      </c>
      <c r="F82" s="37">
        <v>0.25</v>
      </c>
      <c r="G82" s="37">
        <v>0.25</v>
      </c>
      <c r="H82" s="37">
        <v>0.25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0.25</v>
      </c>
      <c r="S82" s="37">
        <v>0.25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0.25</v>
      </c>
      <c r="Z82" s="37">
        <v>0.25</v>
      </c>
      <c r="AA82" s="37">
        <v>0.25</v>
      </c>
      <c r="AB82" s="37">
        <v>0.25</v>
      </c>
      <c r="AC82" s="37">
        <v>0.25</v>
      </c>
      <c r="AD82" s="37">
        <v>0.25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49">
        <v>0</v>
      </c>
      <c r="AK82" s="37"/>
      <c r="AL82" s="37"/>
      <c r="AN82" s="228">
        <f t="shared" si="5"/>
        <v>2.75</v>
      </c>
      <c r="AO82" s="7">
        <v>86400</v>
      </c>
      <c r="AP82" s="229">
        <f t="shared" si="6"/>
        <v>237600</v>
      </c>
    </row>
    <row r="83" spans="1:42" x14ac:dyDescent="0.25">
      <c r="A83" s="11"/>
      <c r="B83" s="15"/>
      <c r="C83" s="28" t="s">
        <v>52</v>
      </c>
      <c r="D83" s="28">
        <v>0.15</v>
      </c>
      <c r="F83" s="37">
        <v>0.15</v>
      </c>
      <c r="G83" s="37">
        <v>0.15</v>
      </c>
      <c r="H83" s="37">
        <v>0.15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0.15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0.15</v>
      </c>
      <c r="Z83" s="37">
        <v>0.15</v>
      </c>
      <c r="AA83" s="37">
        <v>0.15</v>
      </c>
      <c r="AB83" s="37">
        <v>0.15</v>
      </c>
      <c r="AC83" s="37">
        <v>0.15</v>
      </c>
      <c r="AD83" s="37">
        <v>0.15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49">
        <v>0</v>
      </c>
      <c r="AK83" s="37"/>
      <c r="AL83" s="37"/>
      <c r="AN83" s="228">
        <f t="shared" si="5"/>
        <v>1.4999999999999998</v>
      </c>
      <c r="AO83" s="7">
        <v>86400</v>
      </c>
      <c r="AP83" s="229">
        <f t="shared" si="6"/>
        <v>129599.99999999999</v>
      </c>
    </row>
    <row r="84" spans="1:42" x14ac:dyDescent="0.25">
      <c r="A84" s="11"/>
      <c r="B84" s="15"/>
      <c r="C84" s="28" t="s">
        <v>53</v>
      </c>
      <c r="D84" s="28">
        <v>0.21</v>
      </c>
      <c r="F84" s="37">
        <v>0.21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0.21</v>
      </c>
      <c r="Z84" s="37">
        <v>0.21</v>
      </c>
      <c r="AA84" s="37">
        <v>0.21</v>
      </c>
      <c r="AB84" s="37">
        <v>0.21</v>
      </c>
      <c r="AC84" s="37">
        <v>0.21</v>
      </c>
      <c r="AD84" s="37">
        <v>0.21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49">
        <v>0</v>
      </c>
      <c r="AK84" s="37"/>
      <c r="AL84" s="37"/>
      <c r="AN84" s="228">
        <f t="shared" si="5"/>
        <v>1.47</v>
      </c>
      <c r="AO84" s="7">
        <v>86400</v>
      </c>
      <c r="AP84" s="229">
        <f t="shared" si="6"/>
        <v>127008</v>
      </c>
    </row>
    <row r="85" spans="1:42" x14ac:dyDescent="0.25">
      <c r="A85" s="11"/>
      <c r="B85" s="15"/>
      <c r="C85" s="28" t="s">
        <v>54</v>
      </c>
      <c r="D85" s="28">
        <v>0.15</v>
      </c>
      <c r="F85" s="37">
        <v>0.15</v>
      </c>
      <c r="G85" s="37">
        <v>0.15</v>
      </c>
      <c r="H85" s="37">
        <v>0</v>
      </c>
      <c r="I85" s="37">
        <v>0</v>
      </c>
      <c r="J85" s="37">
        <v>0</v>
      </c>
      <c r="K85" s="37">
        <v>0.15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0.15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0.15</v>
      </c>
      <c r="Z85" s="37">
        <v>0.15</v>
      </c>
      <c r="AA85" s="37">
        <v>0.15</v>
      </c>
      <c r="AB85" s="37">
        <v>0.15</v>
      </c>
      <c r="AC85" s="37">
        <v>0.15</v>
      </c>
      <c r="AD85" s="37">
        <v>0.15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49">
        <v>0</v>
      </c>
      <c r="AK85" s="37"/>
      <c r="AL85" s="37"/>
      <c r="AN85" s="228">
        <f t="shared" si="5"/>
        <v>1.4999999999999998</v>
      </c>
      <c r="AO85" s="7">
        <v>86400</v>
      </c>
      <c r="AP85" s="229">
        <f t="shared" si="6"/>
        <v>129599.99999999999</v>
      </c>
    </row>
    <row r="86" spans="1:42" x14ac:dyDescent="0.25">
      <c r="A86" s="11"/>
      <c r="B86" s="15"/>
      <c r="C86" s="28" t="s">
        <v>55</v>
      </c>
      <c r="D86" s="28">
        <v>0.22</v>
      </c>
      <c r="F86" s="37">
        <v>0.22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0.22</v>
      </c>
      <c r="Z86" s="37">
        <v>0.22</v>
      </c>
      <c r="AA86" s="37">
        <v>0.22</v>
      </c>
      <c r="AB86" s="37">
        <v>0.22</v>
      </c>
      <c r="AC86" s="37">
        <v>0.22</v>
      </c>
      <c r="AD86" s="37">
        <v>0.22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49">
        <v>0</v>
      </c>
      <c r="AK86" s="37"/>
      <c r="AL86" s="37"/>
      <c r="AN86" s="228">
        <f t="shared" si="5"/>
        <v>1.54</v>
      </c>
      <c r="AO86" s="7">
        <v>86400</v>
      </c>
      <c r="AP86" s="229">
        <f t="shared" si="6"/>
        <v>133056</v>
      </c>
    </row>
    <row r="87" spans="1:42" x14ac:dyDescent="0.25">
      <c r="A87" s="11"/>
      <c r="B87" s="15"/>
      <c r="C87" s="28" t="s">
        <v>56</v>
      </c>
      <c r="D87" s="28">
        <v>0.25</v>
      </c>
      <c r="F87" s="37">
        <v>0.25</v>
      </c>
      <c r="G87" s="37">
        <v>0.25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0.25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0.25</v>
      </c>
      <c r="Z87" s="37">
        <v>0.25</v>
      </c>
      <c r="AA87" s="37">
        <v>0.25</v>
      </c>
      <c r="AB87" s="37">
        <v>0.25</v>
      </c>
      <c r="AC87" s="37">
        <v>0.25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49">
        <v>0</v>
      </c>
      <c r="AK87" s="37"/>
      <c r="AL87" s="37"/>
      <c r="AN87" s="228">
        <f t="shared" si="5"/>
        <v>2</v>
      </c>
      <c r="AO87" s="7">
        <v>86400</v>
      </c>
      <c r="AP87" s="229">
        <f t="shared" si="6"/>
        <v>172800</v>
      </c>
    </row>
    <row r="88" spans="1:42" x14ac:dyDescent="0.25">
      <c r="A88" s="11"/>
      <c r="B88" s="15"/>
      <c r="C88" s="28" t="s">
        <v>57</v>
      </c>
      <c r="D88" s="28">
        <v>0.25</v>
      </c>
      <c r="F88" s="37">
        <v>0.25</v>
      </c>
      <c r="G88" s="37">
        <v>0.25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0.25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0.25</v>
      </c>
      <c r="Z88" s="37">
        <v>0.25</v>
      </c>
      <c r="AA88" s="37">
        <v>0.25</v>
      </c>
      <c r="AB88" s="37">
        <v>0.25</v>
      </c>
      <c r="AC88" s="37">
        <v>0.25</v>
      </c>
      <c r="AD88" s="37">
        <v>0.25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49">
        <v>0</v>
      </c>
      <c r="AK88" s="37"/>
      <c r="AL88" s="37"/>
      <c r="AN88" s="228">
        <f t="shared" si="5"/>
        <v>2.25</v>
      </c>
      <c r="AO88" s="7">
        <v>86400</v>
      </c>
      <c r="AP88" s="229">
        <f t="shared" si="6"/>
        <v>194400</v>
      </c>
    </row>
    <row r="89" spans="1:42" x14ac:dyDescent="0.25">
      <c r="A89" s="11"/>
      <c r="B89" s="15"/>
      <c r="C89" s="28" t="s">
        <v>58</v>
      </c>
      <c r="D89" s="28">
        <v>0.2</v>
      </c>
      <c r="F89" s="37">
        <v>0.2</v>
      </c>
      <c r="G89" s="37">
        <v>0.2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0.2</v>
      </c>
      <c r="Z89" s="37">
        <v>0.2</v>
      </c>
      <c r="AA89" s="37">
        <v>0.2</v>
      </c>
      <c r="AB89" s="37">
        <v>0.2</v>
      </c>
      <c r="AC89" s="37">
        <v>0.2</v>
      </c>
      <c r="AD89" s="37">
        <v>0.2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49">
        <v>0</v>
      </c>
      <c r="AK89" s="37"/>
      <c r="AL89" s="37"/>
      <c r="AN89" s="228">
        <f t="shared" si="5"/>
        <v>1.5999999999999999</v>
      </c>
      <c r="AO89" s="7">
        <v>86400</v>
      </c>
      <c r="AP89" s="229">
        <f t="shared" si="6"/>
        <v>138240</v>
      </c>
    </row>
    <row r="90" spans="1:42" x14ac:dyDescent="0.25">
      <c r="A90" s="11"/>
      <c r="B90" s="15"/>
      <c r="C90" s="338" t="s">
        <v>59</v>
      </c>
      <c r="D90" s="28">
        <v>0.25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0.25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0.25</v>
      </c>
      <c r="Z90" s="37">
        <v>0.25</v>
      </c>
      <c r="AA90" s="37">
        <v>0.25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49">
        <v>0</v>
      </c>
      <c r="AK90" s="37"/>
      <c r="AL90" s="37"/>
      <c r="AN90" s="228">
        <f t="shared" si="5"/>
        <v>1</v>
      </c>
      <c r="AO90" s="7">
        <v>86400</v>
      </c>
      <c r="AP90" s="229">
        <f t="shared" si="6"/>
        <v>86400</v>
      </c>
    </row>
    <row r="91" spans="1:42" x14ac:dyDescent="0.25">
      <c r="A91" s="11"/>
      <c r="B91" s="12"/>
      <c r="C91" s="28" t="s">
        <v>60</v>
      </c>
      <c r="D91" s="204" t="s">
        <v>346</v>
      </c>
      <c r="F91" s="37">
        <v>0.11</v>
      </c>
      <c r="G91" s="37">
        <v>0.11</v>
      </c>
      <c r="H91" s="37">
        <v>0.11</v>
      </c>
      <c r="I91" s="37">
        <v>0.11</v>
      </c>
      <c r="J91" s="37">
        <v>0.11</v>
      </c>
      <c r="K91" s="37">
        <v>0.05</v>
      </c>
      <c r="L91" s="37">
        <v>0.05</v>
      </c>
      <c r="M91" s="37">
        <v>0.05</v>
      </c>
      <c r="N91" s="37">
        <v>0.05</v>
      </c>
      <c r="O91" s="37">
        <v>0.05</v>
      </c>
      <c r="P91" s="37">
        <v>0.05</v>
      </c>
      <c r="Q91" s="37">
        <v>0.05</v>
      </c>
      <c r="R91" s="37">
        <v>7.4999999999999997E-2</v>
      </c>
      <c r="S91" s="37">
        <v>7.4999999999999997E-2</v>
      </c>
      <c r="T91" s="37">
        <v>7.4999999999999997E-2</v>
      </c>
      <c r="U91" s="37">
        <v>7.4999999999999997E-2</v>
      </c>
      <c r="V91" s="37">
        <v>7.4999999999999997E-2</v>
      </c>
      <c r="W91" s="37">
        <v>7.4999999999999997E-2</v>
      </c>
      <c r="X91" s="37">
        <v>7.4999999999999997E-2</v>
      </c>
      <c r="Y91" s="37">
        <v>0.08</v>
      </c>
      <c r="Z91" s="37">
        <v>0.08</v>
      </c>
      <c r="AA91" s="37">
        <v>0.08</v>
      </c>
      <c r="AB91" s="37">
        <v>0.08</v>
      </c>
      <c r="AC91" s="37">
        <v>0.08</v>
      </c>
      <c r="AD91" s="37">
        <v>0.08</v>
      </c>
      <c r="AE91" s="37">
        <v>0.08</v>
      </c>
      <c r="AF91" s="37">
        <v>0.02</v>
      </c>
      <c r="AG91" s="37">
        <v>0.02</v>
      </c>
      <c r="AH91" s="37">
        <v>0.02</v>
      </c>
      <c r="AI91" s="37">
        <v>0.02</v>
      </c>
      <c r="AJ91" s="49">
        <v>0.02</v>
      </c>
      <c r="AK91" s="37"/>
      <c r="AL91" s="37"/>
      <c r="AN91" s="228">
        <f t="shared" si="5"/>
        <v>2.0850000000000004</v>
      </c>
      <c r="AO91" s="7">
        <v>86400</v>
      </c>
      <c r="AP91" s="229">
        <f t="shared" si="6"/>
        <v>180144.00000000003</v>
      </c>
    </row>
    <row r="92" spans="1:42" x14ac:dyDescent="0.25">
      <c r="A92" s="11"/>
      <c r="B92" s="12"/>
      <c r="C92" s="28" t="s">
        <v>61</v>
      </c>
      <c r="D92" s="204" t="s">
        <v>346</v>
      </c>
      <c r="F92" s="37">
        <v>0.125</v>
      </c>
      <c r="G92" s="37">
        <v>0.125</v>
      </c>
      <c r="H92" s="37">
        <v>0.125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49">
        <v>0</v>
      </c>
      <c r="AK92" s="37"/>
      <c r="AL92" s="37"/>
      <c r="AN92" s="228">
        <f t="shared" si="5"/>
        <v>0.375</v>
      </c>
      <c r="AO92" s="7">
        <v>86400</v>
      </c>
      <c r="AP92" s="229">
        <f t="shared" si="6"/>
        <v>32400</v>
      </c>
    </row>
    <row r="93" spans="1:42" x14ac:dyDescent="0.25">
      <c r="A93" s="11"/>
      <c r="B93" s="15"/>
      <c r="C93" s="28" t="s">
        <v>62</v>
      </c>
      <c r="D93" s="204" t="s">
        <v>346</v>
      </c>
      <c r="F93" s="37">
        <v>0.15</v>
      </c>
      <c r="G93" s="37">
        <v>0.15</v>
      </c>
      <c r="H93" s="37">
        <v>0.15</v>
      </c>
      <c r="I93" s="37">
        <v>0</v>
      </c>
      <c r="J93" s="37">
        <v>0</v>
      </c>
      <c r="K93" s="37">
        <v>0.15</v>
      </c>
      <c r="L93" s="37">
        <v>0.15</v>
      </c>
      <c r="M93" s="37">
        <v>0.15</v>
      </c>
      <c r="N93" s="37">
        <v>0</v>
      </c>
      <c r="O93" s="37">
        <v>0</v>
      </c>
      <c r="P93" s="37">
        <v>0</v>
      </c>
      <c r="Q93" s="37">
        <v>0</v>
      </c>
      <c r="R93" s="37">
        <v>0.15</v>
      </c>
      <c r="S93" s="37">
        <v>0.15</v>
      </c>
      <c r="T93" s="37">
        <v>0.15</v>
      </c>
      <c r="U93" s="37">
        <v>0</v>
      </c>
      <c r="V93" s="37">
        <v>0</v>
      </c>
      <c r="W93" s="37">
        <v>0</v>
      </c>
      <c r="X93" s="37">
        <v>0</v>
      </c>
      <c r="Y93" s="37">
        <v>0.15</v>
      </c>
      <c r="Z93" s="37">
        <v>0.15</v>
      </c>
      <c r="AA93" s="37">
        <v>0.15</v>
      </c>
      <c r="AB93" s="37">
        <v>0.15</v>
      </c>
      <c r="AC93" s="37">
        <v>0.15</v>
      </c>
      <c r="AD93" s="37">
        <v>0</v>
      </c>
      <c r="AE93" s="37">
        <v>0</v>
      </c>
      <c r="AF93" s="37">
        <v>0.18</v>
      </c>
      <c r="AG93" s="37">
        <v>0.18</v>
      </c>
      <c r="AH93" s="37">
        <v>0.18</v>
      </c>
      <c r="AI93" s="37">
        <v>0</v>
      </c>
      <c r="AJ93" s="49">
        <v>0</v>
      </c>
      <c r="AK93" s="37"/>
      <c r="AL93" s="37"/>
      <c r="AN93" s="228">
        <f t="shared" si="5"/>
        <v>2.64</v>
      </c>
      <c r="AO93" s="7">
        <v>86400</v>
      </c>
      <c r="AP93" s="229">
        <f t="shared" si="6"/>
        <v>228096</v>
      </c>
    </row>
    <row r="94" spans="1:42" x14ac:dyDescent="0.25">
      <c r="A94" s="11"/>
      <c r="B94" s="15"/>
      <c r="C94" s="7"/>
      <c r="D94" s="13"/>
      <c r="O94" s="37"/>
      <c r="P94" s="37"/>
      <c r="Q94" s="37"/>
      <c r="R94" s="37"/>
      <c r="S94" s="37"/>
      <c r="T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49"/>
      <c r="AK94" s="37"/>
      <c r="AL94" s="37"/>
      <c r="AN94" s="228"/>
      <c r="AO94" s="7"/>
      <c r="AP94" s="229"/>
    </row>
    <row r="95" spans="1:42" x14ac:dyDescent="0.25">
      <c r="A95" s="11"/>
      <c r="B95" s="15"/>
      <c r="C95" s="188" t="s">
        <v>63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214"/>
      <c r="AK95" s="188"/>
      <c r="AL95" s="188"/>
      <c r="AN95" s="228">
        <f t="shared" si="5"/>
        <v>0</v>
      </c>
      <c r="AO95" s="7">
        <v>86400</v>
      </c>
      <c r="AP95" s="229">
        <f t="shared" si="6"/>
        <v>0</v>
      </c>
    </row>
    <row r="96" spans="1:42" x14ac:dyDescent="0.25">
      <c r="A96" s="11"/>
      <c r="B96" s="15"/>
      <c r="C96" s="188" t="s">
        <v>64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214"/>
      <c r="AK96" s="188"/>
      <c r="AL96" s="188"/>
      <c r="AN96" s="228">
        <f t="shared" si="5"/>
        <v>0</v>
      </c>
      <c r="AO96" s="7">
        <v>86400</v>
      </c>
      <c r="AP96" s="229">
        <f t="shared" si="6"/>
        <v>0</v>
      </c>
    </row>
    <row r="97" spans="1:42" x14ac:dyDescent="0.25">
      <c r="A97" s="11"/>
      <c r="B97" s="15"/>
      <c r="C97" s="337" t="s">
        <v>65</v>
      </c>
      <c r="D97" s="30"/>
      <c r="F97" s="37">
        <v>0.11</v>
      </c>
      <c r="G97" s="37">
        <v>0.11</v>
      </c>
      <c r="H97" s="37">
        <v>0.11</v>
      </c>
      <c r="I97" s="37">
        <v>0.11</v>
      </c>
      <c r="J97" s="37">
        <v>0.11</v>
      </c>
      <c r="K97" s="37">
        <v>0.11</v>
      </c>
      <c r="L97" s="37">
        <v>0.11</v>
      </c>
      <c r="M97" s="37">
        <v>0.11</v>
      </c>
      <c r="N97" s="37">
        <v>0.11</v>
      </c>
      <c r="O97" s="37">
        <v>0.11</v>
      </c>
      <c r="P97" s="37">
        <v>0.11</v>
      </c>
      <c r="Q97" s="37">
        <v>0.11</v>
      </c>
      <c r="R97" s="37">
        <v>0.11</v>
      </c>
      <c r="S97" s="37">
        <v>0.11</v>
      </c>
      <c r="T97" s="37">
        <v>0.11</v>
      </c>
      <c r="U97" s="37">
        <v>0.11</v>
      </c>
      <c r="V97" s="37">
        <v>0.11</v>
      </c>
      <c r="W97" s="37">
        <v>0.11</v>
      </c>
      <c r="X97" s="37">
        <v>0.11</v>
      </c>
      <c r="Y97" s="37">
        <v>0.11</v>
      </c>
      <c r="Z97" s="37">
        <v>0.11</v>
      </c>
      <c r="AA97" s="37">
        <v>0.11</v>
      </c>
      <c r="AB97" s="37">
        <v>0.11</v>
      </c>
      <c r="AC97" s="37">
        <v>0.11</v>
      </c>
      <c r="AD97" s="37">
        <v>0.11</v>
      </c>
      <c r="AE97" s="37">
        <v>0.11</v>
      </c>
      <c r="AF97" s="37">
        <v>0.11</v>
      </c>
      <c r="AG97" s="37">
        <v>0.11</v>
      </c>
      <c r="AH97" s="37">
        <v>0.11</v>
      </c>
      <c r="AI97" s="37">
        <v>0.11</v>
      </c>
      <c r="AJ97" s="49">
        <v>0.11</v>
      </c>
      <c r="AK97" s="37"/>
      <c r="AL97" s="37"/>
      <c r="AN97" s="228">
        <f t="shared" si="5"/>
        <v>3.4099999999999993</v>
      </c>
      <c r="AO97" s="7">
        <v>86400</v>
      </c>
      <c r="AP97" s="229">
        <f t="shared" si="6"/>
        <v>294623.99999999994</v>
      </c>
    </row>
    <row r="98" spans="1:42" x14ac:dyDescent="0.25">
      <c r="A98" s="11"/>
      <c r="B98" s="15"/>
      <c r="C98" s="337" t="s">
        <v>66</v>
      </c>
      <c r="D98" s="30"/>
      <c r="F98" s="37">
        <v>0.08</v>
      </c>
      <c r="G98" s="37">
        <v>0.08</v>
      </c>
      <c r="H98" s="37">
        <v>0.08</v>
      </c>
      <c r="I98" s="37">
        <v>0.08</v>
      </c>
      <c r="J98" s="37">
        <v>0.08</v>
      </c>
      <c r="K98" s="37">
        <v>0.08</v>
      </c>
      <c r="L98" s="37">
        <v>0.08</v>
      </c>
      <c r="M98" s="37">
        <v>0.08</v>
      </c>
      <c r="N98" s="37">
        <v>0.08</v>
      </c>
      <c r="O98" s="37">
        <v>0.08</v>
      </c>
      <c r="P98" s="37">
        <v>0.08</v>
      </c>
      <c r="Q98" s="37">
        <v>0.08</v>
      </c>
      <c r="R98" s="37">
        <v>0.08</v>
      </c>
      <c r="S98" s="37">
        <v>0.08</v>
      </c>
      <c r="T98" s="37">
        <v>0.08</v>
      </c>
      <c r="U98" s="37">
        <v>0.08</v>
      </c>
      <c r="V98" s="37">
        <v>0.08</v>
      </c>
      <c r="W98" s="37">
        <v>0.08</v>
      </c>
      <c r="X98" s="37">
        <v>0.08</v>
      </c>
      <c r="Y98" s="37">
        <v>0.08</v>
      </c>
      <c r="Z98" s="37">
        <v>0.08</v>
      </c>
      <c r="AA98" s="37">
        <v>0.08</v>
      </c>
      <c r="AB98" s="37">
        <v>0.08</v>
      </c>
      <c r="AC98" s="37">
        <v>0.08</v>
      </c>
      <c r="AD98" s="37">
        <v>0.08</v>
      </c>
      <c r="AE98" s="37">
        <v>0.08</v>
      </c>
      <c r="AF98" s="37">
        <v>0.08</v>
      </c>
      <c r="AG98" s="37">
        <v>0.08</v>
      </c>
      <c r="AH98" s="37">
        <v>0.08</v>
      </c>
      <c r="AI98" s="37">
        <v>0.08</v>
      </c>
      <c r="AJ98" s="49">
        <v>0.08</v>
      </c>
      <c r="AK98" s="37"/>
      <c r="AL98" s="37"/>
      <c r="AN98" s="228">
        <f t="shared" si="5"/>
        <v>2.4800000000000009</v>
      </c>
      <c r="AO98" s="7">
        <v>86400</v>
      </c>
      <c r="AP98" s="229">
        <f t="shared" si="6"/>
        <v>214272.00000000009</v>
      </c>
    </row>
    <row r="99" spans="1:42" x14ac:dyDescent="0.25">
      <c r="A99" s="11"/>
      <c r="B99" s="15"/>
      <c r="C99" s="337" t="s">
        <v>67</v>
      </c>
      <c r="D99" s="30"/>
      <c r="F99" s="37">
        <v>0.1</v>
      </c>
      <c r="G99" s="37">
        <v>0.1</v>
      </c>
      <c r="H99" s="37">
        <v>0.1</v>
      </c>
      <c r="I99" s="37">
        <v>0.1</v>
      </c>
      <c r="J99" s="37">
        <v>0.1</v>
      </c>
      <c r="K99" s="37">
        <v>0.1</v>
      </c>
      <c r="L99" s="37">
        <v>0.1</v>
      </c>
      <c r="M99" s="37">
        <v>0.1</v>
      </c>
      <c r="N99" s="37">
        <v>0.1</v>
      </c>
      <c r="O99" s="37">
        <v>0.1</v>
      </c>
      <c r="P99" s="37">
        <v>0.1</v>
      </c>
      <c r="Q99" s="37">
        <v>0.1</v>
      </c>
      <c r="R99" s="37">
        <v>0.1</v>
      </c>
      <c r="S99" s="37">
        <v>0.1</v>
      </c>
      <c r="T99" s="37">
        <v>0.1</v>
      </c>
      <c r="U99" s="37">
        <v>0.1</v>
      </c>
      <c r="V99" s="37">
        <v>0.1</v>
      </c>
      <c r="W99" s="37">
        <v>0.1</v>
      </c>
      <c r="X99" s="37">
        <v>0.1</v>
      </c>
      <c r="Y99" s="37">
        <v>0.1</v>
      </c>
      <c r="Z99" s="37">
        <v>0.1</v>
      </c>
      <c r="AA99" s="37">
        <v>0.1</v>
      </c>
      <c r="AB99" s="37">
        <v>0.1</v>
      </c>
      <c r="AC99" s="37">
        <v>0.1</v>
      </c>
      <c r="AD99" s="37">
        <v>0.1</v>
      </c>
      <c r="AE99" s="37">
        <v>0.1</v>
      </c>
      <c r="AF99" s="37">
        <v>0.1</v>
      </c>
      <c r="AG99" s="37">
        <v>0.1</v>
      </c>
      <c r="AH99" s="37">
        <v>0.1</v>
      </c>
      <c r="AI99" s="37">
        <v>0.1</v>
      </c>
      <c r="AJ99" s="49">
        <v>0.1</v>
      </c>
      <c r="AK99" s="37"/>
      <c r="AL99" s="37"/>
      <c r="AN99" s="228">
        <f t="shared" si="5"/>
        <v>3.1000000000000014</v>
      </c>
      <c r="AO99" s="7">
        <v>86400</v>
      </c>
      <c r="AP99" s="229">
        <f t="shared" si="6"/>
        <v>267840.00000000012</v>
      </c>
    </row>
    <row r="100" spans="1:42" x14ac:dyDescent="0.25">
      <c r="A100" s="11"/>
      <c r="B100" s="15"/>
      <c r="C100" s="337" t="s">
        <v>68</v>
      </c>
      <c r="D100" s="30"/>
      <c r="F100" s="37">
        <v>0.13</v>
      </c>
      <c r="G100" s="37">
        <v>0.13</v>
      </c>
      <c r="H100" s="37">
        <v>0.13</v>
      </c>
      <c r="I100" s="37">
        <v>0.13</v>
      </c>
      <c r="J100" s="37">
        <v>0.13</v>
      </c>
      <c r="K100" s="37">
        <v>0.13</v>
      </c>
      <c r="L100" s="37">
        <v>0.13</v>
      </c>
      <c r="M100" s="37">
        <v>0.13</v>
      </c>
      <c r="N100" s="37">
        <v>0.13</v>
      </c>
      <c r="O100" s="37">
        <v>0.13</v>
      </c>
      <c r="P100" s="37">
        <v>0.13</v>
      </c>
      <c r="Q100" s="37">
        <v>0.13</v>
      </c>
      <c r="R100" s="37">
        <v>0.13</v>
      </c>
      <c r="S100" s="37">
        <v>0.13</v>
      </c>
      <c r="T100" s="37">
        <v>0.13</v>
      </c>
      <c r="U100" s="37">
        <v>0.13</v>
      </c>
      <c r="V100" s="37">
        <v>0.13</v>
      </c>
      <c r="W100" s="37">
        <v>0.13</v>
      </c>
      <c r="X100" s="37">
        <v>0.13</v>
      </c>
      <c r="Y100" s="37">
        <v>0.13</v>
      </c>
      <c r="Z100" s="37">
        <v>0.13</v>
      </c>
      <c r="AA100" s="37">
        <v>0.13</v>
      </c>
      <c r="AB100" s="37">
        <v>0.13</v>
      </c>
      <c r="AC100" s="37">
        <v>0.13</v>
      </c>
      <c r="AD100" s="37">
        <v>0.13</v>
      </c>
      <c r="AE100" s="37">
        <v>0.13</v>
      </c>
      <c r="AF100" s="37">
        <v>0.13</v>
      </c>
      <c r="AG100" s="37">
        <v>0.13</v>
      </c>
      <c r="AH100" s="37">
        <v>0.13</v>
      </c>
      <c r="AI100" s="37">
        <v>0.13</v>
      </c>
      <c r="AJ100" s="49">
        <v>0.13</v>
      </c>
      <c r="AK100" s="37"/>
      <c r="AL100" s="37"/>
      <c r="AN100" s="228">
        <f t="shared" si="5"/>
        <v>4.0299999999999976</v>
      </c>
      <c r="AO100" s="7">
        <v>86400</v>
      </c>
      <c r="AP100" s="229">
        <f t="shared" si="6"/>
        <v>348191.99999999977</v>
      </c>
    </row>
    <row r="101" spans="1:42" x14ac:dyDescent="0.25">
      <c r="A101" s="11"/>
      <c r="B101" s="15"/>
      <c r="C101" s="337" t="s">
        <v>69</v>
      </c>
      <c r="D101" s="30"/>
      <c r="F101" s="37">
        <v>0.13</v>
      </c>
      <c r="G101" s="37">
        <v>0.13</v>
      </c>
      <c r="H101" s="37">
        <v>0.13</v>
      </c>
      <c r="I101" s="37">
        <v>0.13</v>
      </c>
      <c r="J101" s="37">
        <v>0.13</v>
      </c>
      <c r="K101" s="37">
        <v>0.13</v>
      </c>
      <c r="L101" s="37">
        <v>0.13</v>
      </c>
      <c r="M101" s="37">
        <v>0.13</v>
      </c>
      <c r="N101" s="37">
        <v>0.13</v>
      </c>
      <c r="O101" s="37">
        <v>0.13</v>
      </c>
      <c r="P101" s="37">
        <v>0.13</v>
      </c>
      <c r="Q101" s="37">
        <v>0.13</v>
      </c>
      <c r="R101" s="37">
        <v>0.13</v>
      </c>
      <c r="S101" s="37">
        <v>0.13</v>
      </c>
      <c r="T101" s="37">
        <v>0.13</v>
      </c>
      <c r="U101" s="37">
        <v>0.13</v>
      </c>
      <c r="V101" s="37">
        <v>0.13</v>
      </c>
      <c r="W101" s="37">
        <v>0.13</v>
      </c>
      <c r="X101" s="37">
        <v>0.13</v>
      </c>
      <c r="Y101" s="37">
        <v>0.13</v>
      </c>
      <c r="Z101" s="37">
        <v>0.13</v>
      </c>
      <c r="AA101" s="37">
        <v>0.13</v>
      </c>
      <c r="AB101" s="37">
        <v>0.13</v>
      </c>
      <c r="AC101" s="37">
        <v>0.13</v>
      </c>
      <c r="AD101" s="37">
        <v>0.13</v>
      </c>
      <c r="AE101" s="37">
        <v>0.13</v>
      </c>
      <c r="AF101" s="37">
        <v>0.13</v>
      </c>
      <c r="AG101" s="37">
        <v>0.13</v>
      </c>
      <c r="AH101" s="37">
        <v>0.13</v>
      </c>
      <c r="AI101" s="37">
        <v>0.13</v>
      </c>
      <c r="AJ101" s="49">
        <v>0.13</v>
      </c>
      <c r="AK101" s="37"/>
      <c r="AL101" s="37"/>
      <c r="AN101" s="228">
        <f t="shared" si="5"/>
        <v>4.0299999999999976</v>
      </c>
      <c r="AO101" s="7">
        <v>86400</v>
      </c>
      <c r="AP101" s="229">
        <f t="shared" si="6"/>
        <v>348191.99999999977</v>
      </c>
    </row>
    <row r="102" spans="1:42" x14ac:dyDescent="0.25">
      <c r="A102" s="11"/>
      <c r="B102" s="15"/>
      <c r="C102" s="337" t="s">
        <v>70</v>
      </c>
      <c r="D102" s="30"/>
      <c r="F102" s="37">
        <v>0.2</v>
      </c>
      <c r="G102" s="37">
        <v>0.2</v>
      </c>
      <c r="H102" s="37">
        <v>0.2</v>
      </c>
      <c r="I102" s="37">
        <v>0.2</v>
      </c>
      <c r="J102" s="37">
        <v>0.2</v>
      </c>
      <c r="K102" s="37">
        <v>0.2</v>
      </c>
      <c r="L102" s="37">
        <v>0.2</v>
      </c>
      <c r="M102" s="37">
        <v>0.2</v>
      </c>
      <c r="N102" s="37">
        <v>0.2</v>
      </c>
      <c r="O102" s="37">
        <v>0.2</v>
      </c>
      <c r="P102" s="37">
        <v>0.2</v>
      </c>
      <c r="Q102" s="37">
        <v>0.2</v>
      </c>
      <c r="R102" s="37">
        <v>0.2</v>
      </c>
      <c r="S102" s="37">
        <v>0.2</v>
      </c>
      <c r="T102" s="37">
        <v>0.2</v>
      </c>
      <c r="U102" s="37">
        <v>0.2</v>
      </c>
      <c r="V102" s="37">
        <v>0.2</v>
      </c>
      <c r="W102" s="37">
        <v>0.2</v>
      </c>
      <c r="X102" s="37">
        <v>0.2</v>
      </c>
      <c r="Y102" s="37">
        <v>0.2</v>
      </c>
      <c r="Z102" s="37">
        <v>0.2</v>
      </c>
      <c r="AA102" s="37">
        <v>0.2</v>
      </c>
      <c r="AB102" s="37">
        <v>0.2</v>
      </c>
      <c r="AC102" s="37">
        <v>0.2</v>
      </c>
      <c r="AD102" s="37">
        <v>0.2</v>
      </c>
      <c r="AE102" s="37">
        <v>0.2</v>
      </c>
      <c r="AF102" s="37">
        <v>0.2</v>
      </c>
      <c r="AG102" s="37">
        <v>0.2</v>
      </c>
      <c r="AH102" s="37">
        <v>0.2</v>
      </c>
      <c r="AI102" s="37">
        <v>0.2</v>
      </c>
      <c r="AJ102" s="49">
        <v>0.2</v>
      </c>
      <c r="AK102" s="37"/>
      <c r="AL102" s="37"/>
      <c r="AN102" s="228">
        <f t="shared" si="5"/>
        <v>6.2000000000000028</v>
      </c>
      <c r="AO102" s="7">
        <v>86400</v>
      </c>
      <c r="AP102" s="229">
        <f t="shared" si="6"/>
        <v>535680.00000000023</v>
      </c>
    </row>
    <row r="103" spans="1:42" x14ac:dyDescent="0.25">
      <c r="A103" s="11"/>
      <c r="B103" s="15"/>
      <c r="C103" s="31" t="s">
        <v>71</v>
      </c>
      <c r="D103" s="32"/>
      <c r="F103" s="37">
        <v>0.01</v>
      </c>
      <c r="G103" s="37">
        <v>0.01</v>
      </c>
      <c r="H103" s="37">
        <v>0.01</v>
      </c>
      <c r="I103" s="37">
        <v>0.01</v>
      </c>
      <c r="J103" s="37">
        <v>0.01</v>
      </c>
      <c r="K103" s="37">
        <v>0.01</v>
      </c>
      <c r="L103" s="37">
        <v>0.01</v>
      </c>
      <c r="M103" s="37">
        <v>0.01</v>
      </c>
      <c r="N103" s="37">
        <v>0.01</v>
      </c>
      <c r="O103" s="37">
        <v>0.01</v>
      </c>
      <c r="P103" s="37">
        <v>0.01</v>
      </c>
      <c r="Q103" s="37">
        <v>0.01</v>
      </c>
      <c r="R103" s="37">
        <v>0.01</v>
      </c>
      <c r="S103" s="37">
        <v>0.01</v>
      </c>
      <c r="T103" s="37">
        <v>0.01</v>
      </c>
      <c r="U103" s="37">
        <v>0.01</v>
      </c>
      <c r="V103" s="37">
        <v>0.01</v>
      </c>
      <c r="W103" s="37">
        <v>0.01</v>
      </c>
      <c r="X103" s="37">
        <v>0.01</v>
      </c>
      <c r="Y103" s="37">
        <v>0.01</v>
      </c>
      <c r="Z103" s="37">
        <v>0.01</v>
      </c>
      <c r="AA103" s="37">
        <v>0.01</v>
      </c>
      <c r="AB103" s="37">
        <v>0.01</v>
      </c>
      <c r="AC103" s="37">
        <v>0.01</v>
      </c>
      <c r="AD103" s="37">
        <v>0.01</v>
      </c>
      <c r="AE103" s="37">
        <v>0.01</v>
      </c>
      <c r="AF103" s="37">
        <v>0.01</v>
      </c>
      <c r="AG103" s="37">
        <v>0.01</v>
      </c>
      <c r="AH103" s="37">
        <v>0.01</v>
      </c>
      <c r="AI103" s="37">
        <v>0.01</v>
      </c>
      <c r="AJ103" s="49">
        <v>0.01</v>
      </c>
      <c r="AK103" s="37"/>
      <c r="AL103" s="37"/>
      <c r="AN103" s="228">
        <f t="shared" si="5"/>
        <v>0.31000000000000011</v>
      </c>
      <c r="AO103" s="7">
        <v>86400</v>
      </c>
      <c r="AP103" s="229">
        <f t="shared" si="6"/>
        <v>26784.000000000011</v>
      </c>
    </row>
    <row r="104" spans="1:42" x14ac:dyDescent="0.25">
      <c r="A104" s="11"/>
      <c r="B104" s="15"/>
      <c r="C104" s="31" t="s">
        <v>72</v>
      </c>
      <c r="D104" s="32"/>
      <c r="F104" s="37">
        <v>0.02</v>
      </c>
      <c r="G104" s="37">
        <v>0.02</v>
      </c>
      <c r="H104" s="37">
        <v>0.02</v>
      </c>
      <c r="I104" s="37">
        <v>0.02</v>
      </c>
      <c r="J104" s="37">
        <v>0.02</v>
      </c>
      <c r="K104" s="37">
        <v>0.02</v>
      </c>
      <c r="L104" s="37">
        <v>0.02</v>
      </c>
      <c r="M104" s="37">
        <v>0.02</v>
      </c>
      <c r="N104" s="37">
        <v>0.02</v>
      </c>
      <c r="O104" s="37">
        <v>0.02</v>
      </c>
      <c r="P104" s="37">
        <v>0.02</v>
      </c>
      <c r="Q104" s="37">
        <v>0.02</v>
      </c>
      <c r="R104" s="37">
        <v>0.02</v>
      </c>
      <c r="S104" s="37">
        <v>0.02</v>
      </c>
      <c r="T104" s="37">
        <v>0.02</v>
      </c>
      <c r="U104" s="37">
        <v>0.02</v>
      </c>
      <c r="V104" s="37">
        <v>0.02</v>
      </c>
      <c r="W104" s="37">
        <v>0.02</v>
      </c>
      <c r="X104" s="37">
        <v>0.02</v>
      </c>
      <c r="Y104" s="37">
        <v>0.02</v>
      </c>
      <c r="Z104" s="37">
        <v>0.02</v>
      </c>
      <c r="AA104" s="37">
        <v>0.02</v>
      </c>
      <c r="AB104" s="37">
        <v>0.02</v>
      </c>
      <c r="AC104" s="37">
        <v>0.02</v>
      </c>
      <c r="AD104" s="37">
        <v>0.02</v>
      </c>
      <c r="AE104" s="37">
        <v>0.02</v>
      </c>
      <c r="AF104" s="37">
        <v>0.02</v>
      </c>
      <c r="AG104" s="37">
        <v>0.02</v>
      </c>
      <c r="AH104" s="37">
        <v>0.02</v>
      </c>
      <c r="AI104" s="37">
        <v>0.02</v>
      </c>
      <c r="AJ104" s="49">
        <v>0.02</v>
      </c>
      <c r="AK104" s="37"/>
      <c r="AL104" s="37"/>
      <c r="AN104" s="228">
        <f t="shared" si="5"/>
        <v>0.62000000000000022</v>
      </c>
      <c r="AO104" s="7">
        <v>86400</v>
      </c>
      <c r="AP104" s="229">
        <f t="shared" si="6"/>
        <v>53568.000000000022</v>
      </c>
    </row>
    <row r="105" spans="1:42" x14ac:dyDescent="0.25">
      <c r="A105" s="11"/>
      <c r="B105" s="15"/>
      <c r="C105" s="31" t="s">
        <v>73</v>
      </c>
      <c r="D105" s="32"/>
      <c r="F105" s="37">
        <v>0.02</v>
      </c>
      <c r="G105" s="37">
        <v>0.02</v>
      </c>
      <c r="H105" s="37">
        <v>0.02</v>
      </c>
      <c r="I105" s="37">
        <v>0.02</v>
      </c>
      <c r="J105" s="37">
        <v>0.02</v>
      </c>
      <c r="K105" s="37">
        <v>0.02</v>
      </c>
      <c r="L105" s="37">
        <v>0.02</v>
      </c>
      <c r="M105" s="37">
        <v>0.02</v>
      </c>
      <c r="N105" s="37">
        <v>0.02</v>
      </c>
      <c r="O105" s="37">
        <v>0.02</v>
      </c>
      <c r="P105" s="37">
        <v>0.02</v>
      </c>
      <c r="Q105" s="37">
        <v>0.02</v>
      </c>
      <c r="R105" s="37">
        <v>0.02</v>
      </c>
      <c r="S105" s="37">
        <v>0.02</v>
      </c>
      <c r="T105" s="37">
        <v>0.02</v>
      </c>
      <c r="U105" s="37">
        <v>0.02</v>
      </c>
      <c r="V105" s="37">
        <v>0.02</v>
      </c>
      <c r="W105" s="37">
        <v>0.02</v>
      </c>
      <c r="X105" s="37">
        <v>0.02</v>
      </c>
      <c r="Y105" s="37">
        <v>0.02</v>
      </c>
      <c r="Z105" s="37">
        <v>0.02</v>
      </c>
      <c r="AA105" s="37">
        <v>0.02</v>
      </c>
      <c r="AB105" s="37">
        <v>0.02</v>
      </c>
      <c r="AC105" s="37">
        <v>0.02</v>
      </c>
      <c r="AD105" s="37">
        <v>0.02</v>
      </c>
      <c r="AE105" s="37">
        <v>0.02</v>
      </c>
      <c r="AF105" s="37">
        <v>0.02</v>
      </c>
      <c r="AG105" s="37">
        <v>0.02</v>
      </c>
      <c r="AH105" s="37">
        <v>0.02</v>
      </c>
      <c r="AI105" s="37">
        <v>0.02</v>
      </c>
      <c r="AJ105" s="49">
        <v>0.02</v>
      </c>
      <c r="AK105" s="37"/>
      <c r="AL105" s="37"/>
      <c r="AN105" s="228">
        <f t="shared" si="5"/>
        <v>0.62000000000000022</v>
      </c>
      <c r="AO105" s="7">
        <v>86400</v>
      </c>
      <c r="AP105" s="229">
        <f t="shared" si="6"/>
        <v>53568.000000000022</v>
      </c>
    </row>
    <row r="106" spans="1:42" x14ac:dyDescent="0.25">
      <c r="A106" s="11"/>
      <c r="B106" s="15"/>
      <c r="C106" s="31" t="s">
        <v>74</v>
      </c>
      <c r="D106" s="32"/>
      <c r="F106" s="37">
        <v>0.08</v>
      </c>
      <c r="G106" s="37">
        <v>0.08</v>
      </c>
      <c r="H106" s="37">
        <v>0.08</v>
      </c>
      <c r="I106" s="37">
        <v>0.08</v>
      </c>
      <c r="J106" s="37">
        <v>0.08</v>
      </c>
      <c r="K106" s="37">
        <v>0.08</v>
      </c>
      <c r="L106" s="37">
        <v>0.08</v>
      </c>
      <c r="M106" s="37">
        <v>0.08</v>
      </c>
      <c r="N106" s="37">
        <v>0.08</v>
      </c>
      <c r="O106" s="37">
        <v>0.08</v>
      </c>
      <c r="P106" s="37">
        <v>0.08</v>
      </c>
      <c r="Q106" s="37">
        <v>0.08</v>
      </c>
      <c r="R106" s="37">
        <v>0.08</v>
      </c>
      <c r="S106" s="37">
        <v>0.08</v>
      </c>
      <c r="T106" s="37">
        <v>0.08</v>
      </c>
      <c r="U106" s="37">
        <v>0.08</v>
      </c>
      <c r="V106" s="37">
        <v>0.08</v>
      </c>
      <c r="W106" s="37">
        <v>0.08</v>
      </c>
      <c r="X106" s="37">
        <v>0.08</v>
      </c>
      <c r="Y106" s="37">
        <v>0.08</v>
      </c>
      <c r="Z106" s="37">
        <v>0.08</v>
      </c>
      <c r="AA106" s="37">
        <v>0.08</v>
      </c>
      <c r="AB106" s="37">
        <v>0.08</v>
      </c>
      <c r="AC106" s="37">
        <v>0.08</v>
      </c>
      <c r="AD106" s="37">
        <v>0.08</v>
      </c>
      <c r="AE106" s="37">
        <v>0.08</v>
      </c>
      <c r="AF106" s="37">
        <v>0.08</v>
      </c>
      <c r="AG106" s="37">
        <v>0.08</v>
      </c>
      <c r="AH106" s="37">
        <v>0.08</v>
      </c>
      <c r="AI106" s="37">
        <v>0.08</v>
      </c>
      <c r="AJ106" s="49">
        <v>0.08</v>
      </c>
      <c r="AK106" s="37"/>
      <c r="AL106" s="37"/>
      <c r="AN106" s="228">
        <f t="shared" si="5"/>
        <v>2.4800000000000009</v>
      </c>
      <c r="AO106" s="7">
        <v>86400</v>
      </c>
      <c r="AP106" s="229">
        <f t="shared" si="6"/>
        <v>214272.00000000009</v>
      </c>
    </row>
    <row r="107" spans="1:42" x14ac:dyDescent="0.25">
      <c r="A107" s="11"/>
      <c r="B107" s="15"/>
      <c r="C107" s="31" t="s">
        <v>75</v>
      </c>
      <c r="D107" s="32"/>
      <c r="F107" s="37">
        <v>0.02</v>
      </c>
      <c r="G107" s="37">
        <v>0.02</v>
      </c>
      <c r="H107" s="37">
        <v>0.02</v>
      </c>
      <c r="I107" s="37">
        <v>0.02</v>
      </c>
      <c r="J107" s="37">
        <v>0.02</v>
      </c>
      <c r="K107" s="37">
        <v>0.02</v>
      </c>
      <c r="L107" s="37">
        <v>0.02</v>
      </c>
      <c r="M107" s="37">
        <v>0.02</v>
      </c>
      <c r="N107" s="37">
        <v>0.02</v>
      </c>
      <c r="O107" s="37">
        <v>0.02</v>
      </c>
      <c r="P107" s="37">
        <v>0.02</v>
      </c>
      <c r="Q107" s="37">
        <v>0.02</v>
      </c>
      <c r="R107" s="37">
        <v>0.02</v>
      </c>
      <c r="S107" s="37">
        <v>0.02</v>
      </c>
      <c r="T107" s="37">
        <v>0.02</v>
      </c>
      <c r="U107" s="37">
        <v>0.02</v>
      </c>
      <c r="V107" s="37">
        <v>0.02</v>
      </c>
      <c r="W107" s="37">
        <v>0.02</v>
      </c>
      <c r="X107" s="37">
        <v>0.02</v>
      </c>
      <c r="Y107" s="37">
        <v>0.02</v>
      </c>
      <c r="Z107" s="37">
        <v>0.02</v>
      </c>
      <c r="AA107" s="37">
        <v>0.02</v>
      </c>
      <c r="AB107" s="37">
        <v>0.02</v>
      </c>
      <c r="AC107" s="37">
        <v>0.02</v>
      </c>
      <c r="AD107" s="37">
        <v>0.02</v>
      </c>
      <c r="AE107" s="37">
        <v>0.02</v>
      </c>
      <c r="AF107" s="37">
        <v>0.02</v>
      </c>
      <c r="AG107" s="37">
        <v>0.02</v>
      </c>
      <c r="AH107" s="37">
        <v>0.02</v>
      </c>
      <c r="AI107" s="37">
        <v>0.02</v>
      </c>
      <c r="AJ107" s="49">
        <v>0.02</v>
      </c>
      <c r="AK107" s="37"/>
      <c r="AL107" s="37"/>
      <c r="AN107" s="228">
        <f t="shared" si="5"/>
        <v>0.62000000000000022</v>
      </c>
      <c r="AO107" s="7">
        <v>86400</v>
      </c>
      <c r="AP107" s="229">
        <f t="shared" si="6"/>
        <v>53568.000000000022</v>
      </c>
    </row>
    <row r="108" spans="1:42" x14ac:dyDescent="0.25">
      <c r="A108" s="11"/>
      <c r="B108" s="15"/>
      <c r="C108" s="31" t="s">
        <v>76</v>
      </c>
      <c r="D108" s="32"/>
      <c r="F108" s="37">
        <v>0.02</v>
      </c>
      <c r="G108" s="37">
        <v>0.02</v>
      </c>
      <c r="H108" s="37">
        <v>0.02</v>
      </c>
      <c r="I108" s="37">
        <v>0.02</v>
      </c>
      <c r="J108" s="37">
        <v>0.02</v>
      </c>
      <c r="K108" s="37">
        <v>0.02</v>
      </c>
      <c r="L108" s="37">
        <v>0.02</v>
      </c>
      <c r="M108" s="37">
        <v>0.02</v>
      </c>
      <c r="N108" s="37">
        <v>0.02</v>
      </c>
      <c r="O108" s="37">
        <v>0.02</v>
      </c>
      <c r="P108" s="37">
        <v>0.02</v>
      </c>
      <c r="Q108" s="37">
        <v>0.02</v>
      </c>
      <c r="R108" s="37">
        <v>0.02</v>
      </c>
      <c r="S108" s="37">
        <v>0.02</v>
      </c>
      <c r="T108" s="37">
        <v>0.02</v>
      </c>
      <c r="U108" s="37">
        <v>0.02</v>
      </c>
      <c r="V108" s="37">
        <v>0.02</v>
      </c>
      <c r="W108" s="37">
        <v>0.02</v>
      </c>
      <c r="X108" s="37">
        <v>0.02</v>
      </c>
      <c r="Y108" s="37">
        <v>0.02</v>
      </c>
      <c r="Z108" s="37">
        <v>0.02</v>
      </c>
      <c r="AA108" s="37">
        <v>0.02</v>
      </c>
      <c r="AB108" s="37">
        <v>0.02</v>
      </c>
      <c r="AC108" s="37">
        <v>0.02</v>
      </c>
      <c r="AD108" s="37">
        <v>0.02</v>
      </c>
      <c r="AE108" s="37">
        <v>0.02</v>
      </c>
      <c r="AF108" s="37">
        <v>0.02</v>
      </c>
      <c r="AG108" s="37">
        <v>0.02</v>
      </c>
      <c r="AH108" s="37">
        <v>0.02</v>
      </c>
      <c r="AI108" s="37">
        <v>0.02</v>
      </c>
      <c r="AJ108" s="49">
        <v>0.02</v>
      </c>
      <c r="AK108" s="37"/>
      <c r="AL108" s="37"/>
      <c r="AN108" s="228">
        <f t="shared" si="5"/>
        <v>0.62000000000000022</v>
      </c>
      <c r="AO108" s="7">
        <v>86400</v>
      </c>
      <c r="AP108" s="229">
        <f t="shared" si="6"/>
        <v>53568.000000000022</v>
      </c>
    </row>
    <row r="109" spans="1:42" x14ac:dyDescent="0.25">
      <c r="A109" s="11"/>
      <c r="B109" s="15"/>
      <c r="C109" s="31" t="s">
        <v>77</v>
      </c>
      <c r="D109" s="32"/>
      <c r="F109" s="37">
        <v>0.01</v>
      </c>
      <c r="G109" s="37">
        <v>0.01</v>
      </c>
      <c r="H109" s="37">
        <v>0.01</v>
      </c>
      <c r="I109" s="37">
        <v>0.01</v>
      </c>
      <c r="J109" s="37">
        <v>0.01</v>
      </c>
      <c r="K109" s="37">
        <v>0.01</v>
      </c>
      <c r="L109" s="37">
        <v>0.01</v>
      </c>
      <c r="M109" s="37">
        <v>0.01</v>
      </c>
      <c r="N109" s="37">
        <v>0.01</v>
      </c>
      <c r="O109" s="37">
        <v>0.01</v>
      </c>
      <c r="P109" s="37">
        <v>0.01</v>
      </c>
      <c r="Q109" s="37">
        <v>0.01</v>
      </c>
      <c r="R109" s="37">
        <v>0.01</v>
      </c>
      <c r="S109" s="37">
        <v>0.01</v>
      </c>
      <c r="T109" s="37">
        <v>0.01</v>
      </c>
      <c r="U109" s="37">
        <v>0.01</v>
      </c>
      <c r="V109" s="37">
        <v>0.01</v>
      </c>
      <c r="W109" s="37">
        <v>0.01</v>
      </c>
      <c r="X109" s="37">
        <v>0.01</v>
      </c>
      <c r="Y109" s="37">
        <v>0.01</v>
      </c>
      <c r="Z109" s="37">
        <v>0.01</v>
      </c>
      <c r="AA109" s="37">
        <v>0.01</v>
      </c>
      <c r="AB109" s="37">
        <v>0.01</v>
      </c>
      <c r="AC109" s="37">
        <v>0.01</v>
      </c>
      <c r="AD109" s="37">
        <v>0.01</v>
      </c>
      <c r="AE109" s="37">
        <v>0.01</v>
      </c>
      <c r="AF109" s="37">
        <v>0.01</v>
      </c>
      <c r="AG109" s="37">
        <v>0.01</v>
      </c>
      <c r="AH109" s="37">
        <v>0.01</v>
      </c>
      <c r="AI109" s="37">
        <v>0.01</v>
      </c>
      <c r="AJ109" s="49">
        <v>0.01</v>
      </c>
      <c r="AK109" s="37"/>
      <c r="AL109" s="37"/>
      <c r="AN109" s="228">
        <f t="shared" si="5"/>
        <v>0.31000000000000011</v>
      </c>
      <c r="AO109" s="7">
        <v>86400</v>
      </c>
      <c r="AP109" s="229">
        <f t="shared" si="6"/>
        <v>26784.000000000011</v>
      </c>
    </row>
    <row r="110" spans="1:42" x14ac:dyDescent="0.25">
      <c r="A110" s="11"/>
      <c r="B110" s="15"/>
      <c r="C110" s="31" t="s">
        <v>78</v>
      </c>
      <c r="D110" s="32"/>
      <c r="F110" s="37">
        <v>2.5000000000000001E-2</v>
      </c>
      <c r="G110" s="37">
        <v>2.5000000000000001E-2</v>
      </c>
      <c r="H110" s="37">
        <v>2.5000000000000001E-2</v>
      </c>
      <c r="I110" s="37">
        <v>2.5000000000000001E-2</v>
      </c>
      <c r="J110" s="37">
        <v>2.5000000000000001E-2</v>
      </c>
      <c r="K110" s="37">
        <v>2.5000000000000001E-2</v>
      </c>
      <c r="L110" s="37">
        <v>2.5000000000000001E-2</v>
      </c>
      <c r="M110" s="37">
        <v>2.5000000000000001E-2</v>
      </c>
      <c r="N110" s="37">
        <v>2.5000000000000001E-2</v>
      </c>
      <c r="O110" s="37">
        <v>2.5000000000000001E-2</v>
      </c>
      <c r="P110" s="37">
        <v>2.5000000000000001E-2</v>
      </c>
      <c r="Q110" s="37">
        <v>2.5000000000000001E-2</v>
      </c>
      <c r="R110" s="37">
        <v>2.5000000000000001E-2</v>
      </c>
      <c r="S110" s="37">
        <v>2.5000000000000001E-2</v>
      </c>
      <c r="T110" s="37">
        <v>2.5000000000000001E-2</v>
      </c>
      <c r="U110" s="37">
        <v>2.5000000000000001E-2</v>
      </c>
      <c r="V110" s="37">
        <v>2.5000000000000001E-2</v>
      </c>
      <c r="W110" s="37">
        <v>2.5000000000000001E-2</v>
      </c>
      <c r="X110" s="37">
        <v>2.5000000000000001E-2</v>
      </c>
      <c r="Y110" s="37">
        <v>2.5000000000000001E-2</v>
      </c>
      <c r="Z110" s="37">
        <v>2.5000000000000001E-2</v>
      </c>
      <c r="AA110" s="37">
        <v>2.5000000000000001E-2</v>
      </c>
      <c r="AB110" s="37">
        <v>2.5000000000000001E-2</v>
      </c>
      <c r="AC110" s="37">
        <v>2.5000000000000001E-2</v>
      </c>
      <c r="AD110" s="37">
        <v>2.5000000000000001E-2</v>
      </c>
      <c r="AE110" s="37">
        <v>2.5000000000000001E-2</v>
      </c>
      <c r="AF110" s="37">
        <v>2.5000000000000001E-2</v>
      </c>
      <c r="AG110" s="37">
        <v>2.5000000000000001E-2</v>
      </c>
      <c r="AH110" s="37">
        <v>2.5000000000000001E-2</v>
      </c>
      <c r="AI110" s="37">
        <v>2.5000000000000001E-2</v>
      </c>
      <c r="AJ110" s="49">
        <v>2.5000000000000001E-2</v>
      </c>
      <c r="AK110" s="37"/>
      <c r="AL110" s="37"/>
      <c r="AN110" s="228">
        <f t="shared" si="5"/>
        <v>0.77500000000000036</v>
      </c>
      <c r="AO110" s="7">
        <v>86400</v>
      </c>
      <c r="AP110" s="229">
        <f t="shared" si="6"/>
        <v>66960.000000000029</v>
      </c>
    </row>
    <row r="111" spans="1:42" x14ac:dyDescent="0.25">
      <c r="A111" s="11"/>
      <c r="B111" s="15"/>
      <c r="C111" s="31" t="s">
        <v>79</v>
      </c>
      <c r="D111" s="32"/>
      <c r="F111" s="37">
        <v>0.02</v>
      </c>
      <c r="G111" s="37">
        <v>0.02</v>
      </c>
      <c r="H111" s="37">
        <v>0.02</v>
      </c>
      <c r="I111" s="37">
        <v>0.02</v>
      </c>
      <c r="J111" s="37">
        <v>0.02</v>
      </c>
      <c r="K111" s="37">
        <v>0.02</v>
      </c>
      <c r="L111" s="37">
        <v>0.02</v>
      </c>
      <c r="M111" s="37">
        <v>0.02</v>
      </c>
      <c r="N111" s="37">
        <v>0.02</v>
      </c>
      <c r="O111" s="37">
        <v>0.02</v>
      </c>
      <c r="P111" s="37">
        <v>0.02</v>
      </c>
      <c r="Q111" s="37">
        <v>0.02</v>
      </c>
      <c r="R111" s="37">
        <v>0.02</v>
      </c>
      <c r="S111" s="37">
        <v>0.02</v>
      </c>
      <c r="T111" s="37">
        <v>0.02</v>
      </c>
      <c r="U111" s="37">
        <v>0.02</v>
      </c>
      <c r="V111" s="37">
        <v>0.02</v>
      </c>
      <c r="W111" s="37">
        <v>0.02</v>
      </c>
      <c r="X111" s="37">
        <v>0.02</v>
      </c>
      <c r="Y111" s="37">
        <v>0.02</v>
      </c>
      <c r="Z111" s="37">
        <v>0.02</v>
      </c>
      <c r="AA111" s="37">
        <v>0.02</v>
      </c>
      <c r="AB111" s="37">
        <v>0.02</v>
      </c>
      <c r="AC111" s="37">
        <v>0.02</v>
      </c>
      <c r="AD111" s="37">
        <v>0.02</v>
      </c>
      <c r="AE111" s="37">
        <v>0.02</v>
      </c>
      <c r="AF111" s="37">
        <v>0.02</v>
      </c>
      <c r="AG111" s="37">
        <v>0.02</v>
      </c>
      <c r="AH111" s="37">
        <v>0.02</v>
      </c>
      <c r="AI111" s="37">
        <v>0.02</v>
      </c>
      <c r="AJ111" s="49">
        <v>0.02</v>
      </c>
      <c r="AK111" s="37"/>
      <c r="AL111" s="37"/>
      <c r="AN111" s="228">
        <f t="shared" si="5"/>
        <v>0.62000000000000022</v>
      </c>
      <c r="AO111" s="7">
        <v>86400</v>
      </c>
      <c r="AP111" s="229">
        <f t="shared" si="6"/>
        <v>53568.000000000022</v>
      </c>
    </row>
    <row r="112" spans="1:42" x14ac:dyDescent="0.25">
      <c r="A112" s="11"/>
      <c r="B112" s="15"/>
      <c r="C112" s="31" t="s">
        <v>80</v>
      </c>
      <c r="D112" s="32"/>
      <c r="F112" s="37">
        <v>2.5000000000000001E-2</v>
      </c>
      <c r="G112" s="37">
        <v>2.5000000000000001E-2</v>
      </c>
      <c r="H112" s="37">
        <v>2.5000000000000001E-2</v>
      </c>
      <c r="I112" s="37">
        <v>2.5000000000000001E-2</v>
      </c>
      <c r="J112" s="37">
        <v>2.5000000000000001E-2</v>
      </c>
      <c r="K112" s="37">
        <v>2.5000000000000001E-2</v>
      </c>
      <c r="L112" s="37">
        <v>2.5000000000000001E-2</v>
      </c>
      <c r="M112" s="37">
        <v>2.5000000000000001E-2</v>
      </c>
      <c r="N112" s="37">
        <v>2.5000000000000001E-2</v>
      </c>
      <c r="O112" s="37">
        <v>2.5000000000000001E-2</v>
      </c>
      <c r="P112" s="37">
        <v>2.5000000000000001E-2</v>
      </c>
      <c r="Q112" s="37">
        <v>2.5000000000000001E-2</v>
      </c>
      <c r="R112" s="37">
        <v>2.5000000000000001E-2</v>
      </c>
      <c r="S112" s="37">
        <v>2.5000000000000001E-2</v>
      </c>
      <c r="T112" s="37">
        <v>2.5000000000000001E-2</v>
      </c>
      <c r="U112" s="37">
        <v>2.5000000000000001E-2</v>
      </c>
      <c r="V112" s="37">
        <v>2.5000000000000001E-2</v>
      </c>
      <c r="W112" s="37">
        <v>2.5000000000000001E-2</v>
      </c>
      <c r="X112" s="37">
        <v>2.5000000000000001E-2</v>
      </c>
      <c r="Y112" s="37">
        <v>2.5000000000000001E-2</v>
      </c>
      <c r="Z112" s="37">
        <v>2.5000000000000001E-2</v>
      </c>
      <c r="AA112" s="37">
        <v>2.5000000000000001E-2</v>
      </c>
      <c r="AB112" s="37">
        <v>2.5000000000000001E-2</v>
      </c>
      <c r="AC112" s="37">
        <v>2.5000000000000001E-2</v>
      </c>
      <c r="AD112" s="37">
        <v>2.5000000000000001E-2</v>
      </c>
      <c r="AE112" s="37">
        <v>2.5000000000000001E-2</v>
      </c>
      <c r="AF112" s="37">
        <v>2.5000000000000001E-2</v>
      </c>
      <c r="AG112" s="37">
        <v>2.5000000000000001E-2</v>
      </c>
      <c r="AH112" s="37">
        <v>2.5000000000000001E-2</v>
      </c>
      <c r="AI112" s="37">
        <v>2.5000000000000001E-2</v>
      </c>
      <c r="AJ112" s="49">
        <v>2.5000000000000001E-2</v>
      </c>
      <c r="AK112" s="37"/>
      <c r="AL112" s="37"/>
      <c r="AN112" s="228">
        <f t="shared" si="5"/>
        <v>0.77500000000000036</v>
      </c>
      <c r="AO112" s="7">
        <v>86400</v>
      </c>
      <c r="AP112" s="229">
        <f t="shared" si="6"/>
        <v>66960.000000000029</v>
      </c>
    </row>
    <row r="113" spans="1:42" x14ac:dyDescent="0.25">
      <c r="A113" s="11"/>
      <c r="B113" s="15"/>
      <c r="C113" s="31" t="s">
        <v>81</v>
      </c>
      <c r="D113" s="32"/>
      <c r="F113" s="37">
        <v>0.01</v>
      </c>
      <c r="G113" s="37">
        <v>0.01</v>
      </c>
      <c r="H113" s="37">
        <v>0.01</v>
      </c>
      <c r="I113" s="37">
        <v>0.01</v>
      </c>
      <c r="J113" s="37">
        <v>0.01</v>
      </c>
      <c r="K113" s="37">
        <v>0.01</v>
      </c>
      <c r="L113" s="37">
        <v>0.01</v>
      </c>
      <c r="M113" s="37">
        <v>0.01</v>
      </c>
      <c r="N113" s="37">
        <v>0.01</v>
      </c>
      <c r="O113" s="37">
        <v>0.01</v>
      </c>
      <c r="P113" s="37">
        <v>0.01</v>
      </c>
      <c r="Q113" s="37">
        <v>0.01</v>
      </c>
      <c r="R113" s="37">
        <v>0.01</v>
      </c>
      <c r="S113" s="37">
        <v>0.01</v>
      </c>
      <c r="T113" s="37">
        <v>0.01</v>
      </c>
      <c r="U113" s="37">
        <v>0.01</v>
      </c>
      <c r="V113" s="37">
        <v>0.01</v>
      </c>
      <c r="W113" s="37">
        <v>0.01</v>
      </c>
      <c r="X113" s="37">
        <v>0.01</v>
      </c>
      <c r="Y113" s="37">
        <v>0.01</v>
      </c>
      <c r="Z113" s="37">
        <v>0.01</v>
      </c>
      <c r="AA113" s="37">
        <v>0.01</v>
      </c>
      <c r="AB113" s="37">
        <v>0.01</v>
      </c>
      <c r="AC113" s="37">
        <v>0.01</v>
      </c>
      <c r="AD113" s="37">
        <v>0.01</v>
      </c>
      <c r="AE113" s="37">
        <v>0.01</v>
      </c>
      <c r="AF113" s="37">
        <v>0.01</v>
      </c>
      <c r="AG113" s="37">
        <v>0.01</v>
      </c>
      <c r="AH113" s="37">
        <v>0.01</v>
      </c>
      <c r="AI113" s="37">
        <v>0.01</v>
      </c>
      <c r="AJ113" s="49">
        <v>0.01</v>
      </c>
      <c r="AK113" s="37"/>
      <c r="AL113" s="37"/>
      <c r="AN113" s="228">
        <f t="shared" si="5"/>
        <v>0.31000000000000011</v>
      </c>
      <c r="AO113" s="7">
        <v>86400</v>
      </c>
      <c r="AP113" s="229">
        <f t="shared" si="6"/>
        <v>26784.000000000011</v>
      </c>
    </row>
    <row r="114" spans="1:42" x14ac:dyDescent="0.25">
      <c r="A114" s="11"/>
      <c r="B114" s="15"/>
      <c r="C114" s="31" t="s">
        <v>82</v>
      </c>
      <c r="D114" s="32"/>
      <c r="F114" s="37">
        <v>0.08</v>
      </c>
      <c r="G114" s="37">
        <v>0.08</v>
      </c>
      <c r="H114" s="37">
        <v>0.08</v>
      </c>
      <c r="I114" s="37">
        <v>0.08</v>
      </c>
      <c r="J114" s="37">
        <v>0.08</v>
      </c>
      <c r="K114" s="37">
        <v>0.08</v>
      </c>
      <c r="L114" s="37">
        <v>0.08</v>
      </c>
      <c r="M114" s="37">
        <v>0.08</v>
      </c>
      <c r="N114" s="37">
        <v>0.08</v>
      </c>
      <c r="O114" s="37">
        <v>0.08</v>
      </c>
      <c r="P114" s="37">
        <v>0.08</v>
      </c>
      <c r="Q114" s="37">
        <v>0.08</v>
      </c>
      <c r="R114" s="37">
        <v>0.08</v>
      </c>
      <c r="S114" s="37">
        <v>0.08</v>
      </c>
      <c r="T114" s="37">
        <v>0.08</v>
      </c>
      <c r="U114" s="37">
        <v>0.08</v>
      </c>
      <c r="V114" s="37">
        <v>0.08</v>
      </c>
      <c r="W114" s="37">
        <v>0.08</v>
      </c>
      <c r="X114" s="37">
        <v>0.08</v>
      </c>
      <c r="Y114" s="37">
        <v>0.08</v>
      </c>
      <c r="Z114" s="37">
        <v>0.08</v>
      </c>
      <c r="AA114" s="37">
        <v>0.08</v>
      </c>
      <c r="AB114" s="37">
        <v>0.08</v>
      </c>
      <c r="AC114" s="37">
        <v>0.08</v>
      </c>
      <c r="AD114" s="37">
        <v>0.08</v>
      </c>
      <c r="AE114" s="37">
        <v>0.08</v>
      </c>
      <c r="AF114" s="37">
        <v>0.08</v>
      </c>
      <c r="AG114" s="37">
        <v>0.08</v>
      </c>
      <c r="AH114" s="37">
        <v>0.08</v>
      </c>
      <c r="AI114" s="37">
        <v>0.08</v>
      </c>
      <c r="AJ114" s="49">
        <v>0.08</v>
      </c>
      <c r="AK114" s="37"/>
      <c r="AL114" s="37"/>
      <c r="AN114" s="228">
        <f t="shared" si="5"/>
        <v>2.4800000000000009</v>
      </c>
      <c r="AO114" s="7">
        <v>86400</v>
      </c>
      <c r="AP114" s="229">
        <f t="shared" si="6"/>
        <v>214272.00000000009</v>
      </c>
    </row>
    <row r="115" spans="1:42" x14ac:dyDescent="0.25">
      <c r="A115" s="11"/>
      <c r="B115" s="15"/>
      <c r="C115" s="31" t="s">
        <v>83</v>
      </c>
      <c r="D115" s="32"/>
      <c r="F115" s="37">
        <v>0.05</v>
      </c>
      <c r="G115" s="37">
        <v>0.05</v>
      </c>
      <c r="H115" s="37">
        <v>0.05</v>
      </c>
      <c r="I115" s="37">
        <v>0.05</v>
      </c>
      <c r="J115" s="37">
        <v>0.05</v>
      </c>
      <c r="K115" s="37">
        <v>0.05</v>
      </c>
      <c r="L115" s="37">
        <v>0.05</v>
      </c>
      <c r="M115" s="37">
        <v>0.05</v>
      </c>
      <c r="N115" s="37">
        <v>0.05</v>
      </c>
      <c r="O115" s="37">
        <v>0.05</v>
      </c>
      <c r="P115" s="37">
        <v>0.05</v>
      </c>
      <c r="Q115" s="37">
        <v>0.05</v>
      </c>
      <c r="R115" s="37">
        <v>0.05</v>
      </c>
      <c r="S115" s="37">
        <v>0.05</v>
      </c>
      <c r="T115" s="37">
        <v>0.05</v>
      </c>
      <c r="U115" s="37">
        <v>0.05</v>
      </c>
      <c r="V115" s="37">
        <v>0.05</v>
      </c>
      <c r="W115" s="37">
        <v>0.05</v>
      </c>
      <c r="X115" s="37">
        <v>0.05</v>
      </c>
      <c r="Y115" s="37">
        <v>0.05</v>
      </c>
      <c r="Z115" s="37">
        <v>0.05</v>
      </c>
      <c r="AA115" s="37">
        <v>0.05</v>
      </c>
      <c r="AB115" s="37">
        <v>0.05</v>
      </c>
      <c r="AC115" s="37">
        <v>0.05</v>
      </c>
      <c r="AD115" s="37">
        <v>0.05</v>
      </c>
      <c r="AE115" s="37">
        <v>0.05</v>
      </c>
      <c r="AF115" s="37">
        <v>0.05</v>
      </c>
      <c r="AG115" s="37">
        <v>0.05</v>
      </c>
      <c r="AH115" s="37">
        <v>0.05</v>
      </c>
      <c r="AI115" s="37">
        <v>0.05</v>
      </c>
      <c r="AJ115" s="49">
        <v>0.05</v>
      </c>
      <c r="AK115" s="37"/>
      <c r="AL115" s="37"/>
      <c r="AN115" s="228">
        <f t="shared" si="5"/>
        <v>1.5500000000000007</v>
      </c>
      <c r="AO115" s="7">
        <v>86400</v>
      </c>
      <c r="AP115" s="229">
        <f t="shared" si="6"/>
        <v>133920.00000000006</v>
      </c>
    </row>
    <row r="116" spans="1:42" x14ac:dyDescent="0.25">
      <c r="A116" s="11"/>
      <c r="B116" s="15"/>
      <c r="C116" s="31" t="s">
        <v>84</v>
      </c>
      <c r="D116" s="32"/>
      <c r="F116" s="37">
        <v>0.01</v>
      </c>
      <c r="G116" s="37">
        <v>0.01</v>
      </c>
      <c r="H116" s="37">
        <v>0.01</v>
      </c>
      <c r="I116" s="37">
        <v>0.01</v>
      </c>
      <c r="J116" s="37">
        <v>0.01</v>
      </c>
      <c r="K116" s="37">
        <v>0.01</v>
      </c>
      <c r="L116" s="37">
        <v>0.01</v>
      </c>
      <c r="M116" s="37">
        <v>0.01</v>
      </c>
      <c r="N116" s="37">
        <v>0.01</v>
      </c>
      <c r="O116" s="37">
        <v>0.01</v>
      </c>
      <c r="P116" s="37">
        <v>0.01</v>
      </c>
      <c r="Q116" s="37">
        <v>0.01</v>
      </c>
      <c r="R116" s="37">
        <v>0.01</v>
      </c>
      <c r="S116" s="37">
        <v>0.01</v>
      </c>
      <c r="T116" s="37">
        <v>0.01</v>
      </c>
      <c r="U116" s="37">
        <v>0.01</v>
      </c>
      <c r="V116" s="37">
        <v>0.01</v>
      </c>
      <c r="W116" s="37">
        <v>0.01</v>
      </c>
      <c r="X116" s="37">
        <v>0.01</v>
      </c>
      <c r="Y116" s="37">
        <v>0.01</v>
      </c>
      <c r="Z116" s="37">
        <v>0.01</v>
      </c>
      <c r="AA116" s="37">
        <v>0.01</v>
      </c>
      <c r="AB116" s="37">
        <v>0.01</v>
      </c>
      <c r="AC116" s="37">
        <v>0.01</v>
      </c>
      <c r="AD116" s="37">
        <v>0.01</v>
      </c>
      <c r="AE116" s="37">
        <v>0.01</v>
      </c>
      <c r="AF116" s="37">
        <v>0.01</v>
      </c>
      <c r="AG116" s="37">
        <v>0.01</v>
      </c>
      <c r="AH116" s="37">
        <v>0.01</v>
      </c>
      <c r="AI116" s="37">
        <v>0.01</v>
      </c>
      <c r="AJ116" s="49">
        <v>0.01</v>
      </c>
      <c r="AK116" s="37"/>
      <c r="AL116" s="37"/>
      <c r="AN116" s="228">
        <f t="shared" si="5"/>
        <v>0.31000000000000011</v>
      </c>
      <c r="AO116" s="7">
        <v>86400</v>
      </c>
      <c r="AP116" s="229">
        <f t="shared" si="6"/>
        <v>26784.000000000011</v>
      </c>
    </row>
    <row r="117" spans="1:42" x14ac:dyDescent="0.25">
      <c r="A117" s="11"/>
      <c r="B117" s="15"/>
      <c r="C117" s="31" t="s">
        <v>85</v>
      </c>
      <c r="D117" s="32"/>
      <c r="F117" s="37">
        <v>0.01</v>
      </c>
      <c r="G117" s="37">
        <v>0.01</v>
      </c>
      <c r="H117" s="37">
        <v>0.01</v>
      </c>
      <c r="I117" s="37">
        <v>0.01</v>
      </c>
      <c r="J117" s="37">
        <v>0.01</v>
      </c>
      <c r="K117" s="37">
        <v>0.01</v>
      </c>
      <c r="L117" s="37">
        <v>0.01</v>
      </c>
      <c r="M117" s="37">
        <v>0.01</v>
      </c>
      <c r="N117" s="37">
        <v>0.01</v>
      </c>
      <c r="O117" s="37">
        <v>0.01</v>
      </c>
      <c r="P117" s="37">
        <v>0.01</v>
      </c>
      <c r="Q117" s="37">
        <v>0.01</v>
      </c>
      <c r="R117" s="37">
        <v>0.01</v>
      </c>
      <c r="S117" s="37">
        <v>0.01</v>
      </c>
      <c r="T117" s="37">
        <v>0.01</v>
      </c>
      <c r="U117" s="37">
        <v>0.01</v>
      </c>
      <c r="V117" s="37">
        <v>0.01</v>
      </c>
      <c r="W117" s="37">
        <v>0.01</v>
      </c>
      <c r="X117" s="37">
        <v>0.01</v>
      </c>
      <c r="Y117" s="37">
        <v>0.01</v>
      </c>
      <c r="Z117" s="37">
        <v>0.01</v>
      </c>
      <c r="AA117" s="37">
        <v>0.01</v>
      </c>
      <c r="AB117" s="37">
        <v>0.01</v>
      </c>
      <c r="AC117" s="37">
        <v>0.01</v>
      </c>
      <c r="AD117" s="37">
        <v>0.01</v>
      </c>
      <c r="AE117" s="37">
        <v>0.01</v>
      </c>
      <c r="AF117" s="37">
        <v>0.01</v>
      </c>
      <c r="AG117" s="37">
        <v>0.01</v>
      </c>
      <c r="AH117" s="37">
        <v>0.01</v>
      </c>
      <c r="AI117" s="37">
        <v>0.01</v>
      </c>
      <c r="AJ117" s="49">
        <v>0.01</v>
      </c>
      <c r="AK117" s="37"/>
      <c r="AL117" s="37"/>
      <c r="AN117" s="228">
        <f t="shared" si="5"/>
        <v>0.31000000000000011</v>
      </c>
      <c r="AO117" s="7">
        <v>86400</v>
      </c>
      <c r="AP117" s="229">
        <f t="shared" si="6"/>
        <v>26784.000000000011</v>
      </c>
    </row>
    <row r="118" spans="1:42" x14ac:dyDescent="0.25">
      <c r="A118" s="11"/>
      <c r="B118" s="15"/>
      <c r="C118" s="31" t="s">
        <v>86</v>
      </c>
      <c r="D118" s="32"/>
      <c r="F118" s="37">
        <v>0.01</v>
      </c>
      <c r="G118" s="37">
        <v>0.01</v>
      </c>
      <c r="H118" s="37">
        <v>0.01</v>
      </c>
      <c r="I118" s="37">
        <v>0.01</v>
      </c>
      <c r="J118" s="37">
        <v>0.01</v>
      </c>
      <c r="K118" s="37">
        <v>0.01</v>
      </c>
      <c r="L118" s="37">
        <v>0.01</v>
      </c>
      <c r="M118" s="37">
        <v>0.01</v>
      </c>
      <c r="N118" s="37">
        <v>0.01</v>
      </c>
      <c r="O118" s="37">
        <v>0.01</v>
      </c>
      <c r="P118" s="37">
        <v>0.01</v>
      </c>
      <c r="Q118" s="37">
        <v>0.01</v>
      </c>
      <c r="R118" s="37">
        <v>0.01</v>
      </c>
      <c r="S118" s="37">
        <v>0.01</v>
      </c>
      <c r="T118" s="37">
        <v>0.01</v>
      </c>
      <c r="U118" s="37">
        <v>0.01</v>
      </c>
      <c r="V118" s="37">
        <v>0.01</v>
      </c>
      <c r="W118" s="37">
        <v>0.01</v>
      </c>
      <c r="X118" s="37">
        <v>0.01</v>
      </c>
      <c r="Y118" s="37">
        <v>0.01</v>
      </c>
      <c r="Z118" s="37">
        <v>0.01</v>
      </c>
      <c r="AA118" s="37">
        <v>0.01</v>
      </c>
      <c r="AB118" s="37">
        <v>0.01</v>
      </c>
      <c r="AC118" s="37">
        <v>0.01</v>
      </c>
      <c r="AD118" s="37">
        <v>0.01</v>
      </c>
      <c r="AE118" s="37">
        <v>0.01</v>
      </c>
      <c r="AF118" s="37">
        <v>0.01</v>
      </c>
      <c r="AG118" s="37">
        <v>0.01</v>
      </c>
      <c r="AH118" s="37">
        <v>0.01</v>
      </c>
      <c r="AI118" s="37">
        <v>0.01</v>
      </c>
      <c r="AJ118" s="49">
        <v>0.01</v>
      </c>
      <c r="AK118" s="37"/>
      <c r="AL118" s="37"/>
      <c r="AN118" s="228">
        <f t="shared" si="5"/>
        <v>0.31000000000000011</v>
      </c>
      <c r="AO118" s="7">
        <v>86400</v>
      </c>
      <c r="AP118" s="229">
        <f t="shared" si="6"/>
        <v>26784.000000000011</v>
      </c>
    </row>
    <row r="119" spans="1:42" x14ac:dyDescent="0.25">
      <c r="A119" s="11"/>
      <c r="B119" s="15"/>
      <c r="C119" s="31" t="s">
        <v>87</v>
      </c>
      <c r="D119" s="32"/>
      <c r="F119" s="37">
        <v>0.1</v>
      </c>
      <c r="G119" s="37">
        <v>0.1</v>
      </c>
      <c r="H119" s="37">
        <v>0.1</v>
      </c>
      <c r="I119" s="37">
        <v>0.1</v>
      </c>
      <c r="J119" s="37">
        <v>0.1</v>
      </c>
      <c r="K119" s="37">
        <v>0.1</v>
      </c>
      <c r="L119" s="37">
        <v>0.1</v>
      </c>
      <c r="M119" s="37">
        <v>0.1</v>
      </c>
      <c r="N119" s="37">
        <v>0.1</v>
      </c>
      <c r="O119" s="37">
        <v>0.1</v>
      </c>
      <c r="P119" s="37">
        <v>0.1</v>
      </c>
      <c r="Q119" s="37">
        <v>0.1</v>
      </c>
      <c r="R119" s="37">
        <v>0.1</v>
      </c>
      <c r="S119" s="37">
        <v>0.1</v>
      </c>
      <c r="T119" s="37">
        <v>0.1</v>
      </c>
      <c r="U119" s="37">
        <v>0.1</v>
      </c>
      <c r="V119" s="37">
        <v>0.1</v>
      </c>
      <c r="W119" s="37">
        <v>0.1</v>
      </c>
      <c r="X119" s="37">
        <v>0.1</v>
      </c>
      <c r="Y119" s="37">
        <v>0.1</v>
      </c>
      <c r="Z119" s="37">
        <v>0.1</v>
      </c>
      <c r="AA119" s="37">
        <v>0.1</v>
      </c>
      <c r="AB119" s="37">
        <v>0.1</v>
      </c>
      <c r="AC119" s="37">
        <v>0.1</v>
      </c>
      <c r="AD119" s="37">
        <v>0.1</v>
      </c>
      <c r="AE119" s="37">
        <v>0.1</v>
      </c>
      <c r="AF119" s="37">
        <v>0.1</v>
      </c>
      <c r="AG119" s="37">
        <v>0.1</v>
      </c>
      <c r="AH119" s="37">
        <v>0.1</v>
      </c>
      <c r="AI119" s="37">
        <v>0.1</v>
      </c>
      <c r="AJ119" s="49">
        <v>0.1</v>
      </c>
      <c r="AK119" s="37"/>
      <c r="AL119" s="37"/>
      <c r="AN119" s="228">
        <f t="shared" si="5"/>
        <v>3.1000000000000014</v>
      </c>
      <c r="AO119" s="7">
        <v>86400</v>
      </c>
      <c r="AP119" s="229">
        <f t="shared" si="6"/>
        <v>267840.00000000012</v>
      </c>
    </row>
    <row r="120" spans="1:42" x14ac:dyDescent="0.25">
      <c r="A120" s="11"/>
      <c r="B120" s="15"/>
      <c r="C120" s="31" t="s">
        <v>88</v>
      </c>
      <c r="D120" s="32"/>
      <c r="F120" s="37">
        <v>5.0000000000000001E-3</v>
      </c>
      <c r="G120" s="37">
        <v>5.0000000000000001E-3</v>
      </c>
      <c r="H120" s="37">
        <v>5.0000000000000001E-3</v>
      </c>
      <c r="I120" s="37">
        <v>5.0000000000000001E-3</v>
      </c>
      <c r="J120" s="37">
        <v>5.0000000000000001E-3</v>
      </c>
      <c r="K120" s="37">
        <v>5.0000000000000001E-3</v>
      </c>
      <c r="L120" s="37">
        <v>5.0000000000000001E-3</v>
      </c>
      <c r="M120" s="37">
        <v>5.0000000000000001E-3</v>
      </c>
      <c r="N120" s="37">
        <v>5.0000000000000001E-3</v>
      </c>
      <c r="O120" s="37">
        <v>5.0000000000000001E-3</v>
      </c>
      <c r="P120" s="37">
        <v>5.0000000000000001E-3</v>
      </c>
      <c r="Q120" s="37">
        <v>5.0000000000000001E-3</v>
      </c>
      <c r="R120" s="37">
        <v>5.0000000000000001E-3</v>
      </c>
      <c r="S120" s="37">
        <v>5.0000000000000001E-3</v>
      </c>
      <c r="T120" s="37">
        <v>5.0000000000000001E-3</v>
      </c>
      <c r="U120" s="37">
        <v>5.0000000000000001E-3</v>
      </c>
      <c r="V120" s="37">
        <v>5.0000000000000001E-3</v>
      </c>
      <c r="W120" s="37">
        <v>5.0000000000000001E-3</v>
      </c>
      <c r="X120" s="37">
        <v>5.0000000000000001E-3</v>
      </c>
      <c r="Y120" s="37">
        <v>5.0000000000000001E-3</v>
      </c>
      <c r="Z120" s="37">
        <v>5.0000000000000001E-3</v>
      </c>
      <c r="AA120" s="37">
        <v>5.0000000000000001E-3</v>
      </c>
      <c r="AB120" s="37">
        <v>5.0000000000000001E-3</v>
      </c>
      <c r="AC120" s="37">
        <v>5.0000000000000001E-3</v>
      </c>
      <c r="AD120" s="37">
        <v>5.0000000000000001E-3</v>
      </c>
      <c r="AE120" s="37">
        <v>5.0000000000000001E-3</v>
      </c>
      <c r="AF120" s="37">
        <v>5.0000000000000001E-3</v>
      </c>
      <c r="AG120" s="37">
        <v>5.0000000000000001E-3</v>
      </c>
      <c r="AH120" s="37">
        <v>5.0000000000000001E-3</v>
      </c>
      <c r="AI120" s="37">
        <v>5.0000000000000001E-3</v>
      </c>
      <c r="AJ120" s="49">
        <v>5.0000000000000001E-3</v>
      </c>
      <c r="AK120" s="37"/>
      <c r="AL120" s="37"/>
      <c r="AN120" s="228">
        <f t="shared" si="5"/>
        <v>0.15500000000000005</v>
      </c>
      <c r="AO120" s="7">
        <v>86400</v>
      </c>
      <c r="AP120" s="229">
        <f t="shared" si="6"/>
        <v>13392.000000000005</v>
      </c>
    </row>
    <row r="121" spans="1:42" x14ac:dyDescent="0.25">
      <c r="A121" s="11"/>
      <c r="B121" s="15"/>
      <c r="C121" s="31" t="s">
        <v>89</v>
      </c>
      <c r="D121" s="32"/>
      <c r="F121" s="37">
        <v>0.18</v>
      </c>
      <c r="G121" s="37">
        <v>0.18</v>
      </c>
      <c r="H121" s="37">
        <v>0.18</v>
      </c>
      <c r="I121" s="37">
        <v>0.18</v>
      </c>
      <c r="J121" s="37">
        <v>0.18</v>
      </c>
      <c r="K121" s="37">
        <v>0.18</v>
      </c>
      <c r="L121" s="37">
        <v>0.18</v>
      </c>
      <c r="M121" s="37">
        <v>0.18</v>
      </c>
      <c r="N121" s="37">
        <v>0.18</v>
      </c>
      <c r="O121" s="37">
        <v>0.18</v>
      </c>
      <c r="P121" s="37">
        <v>0.18</v>
      </c>
      <c r="Q121" s="37">
        <v>0.18</v>
      </c>
      <c r="R121" s="37">
        <v>0.18</v>
      </c>
      <c r="S121" s="37">
        <v>0.18</v>
      </c>
      <c r="T121" s="37">
        <v>0.18</v>
      </c>
      <c r="U121" s="37">
        <v>0.18</v>
      </c>
      <c r="V121" s="37">
        <v>0.18</v>
      </c>
      <c r="W121" s="37">
        <v>0.18</v>
      </c>
      <c r="X121" s="37">
        <v>0.18</v>
      </c>
      <c r="Y121" s="37">
        <v>0.18</v>
      </c>
      <c r="Z121" s="37">
        <v>0.18</v>
      </c>
      <c r="AA121" s="37">
        <v>0.18</v>
      </c>
      <c r="AB121" s="37">
        <v>0.18</v>
      </c>
      <c r="AC121" s="37">
        <v>0.18</v>
      </c>
      <c r="AD121" s="37">
        <v>0.18</v>
      </c>
      <c r="AE121" s="37">
        <v>0.18</v>
      </c>
      <c r="AF121" s="37">
        <v>0.18</v>
      </c>
      <c r="AG121" s="37">
        <v>0.18</v>
      </c>
      <c r="AH121" s="37">
        <v>0.18</v>
      </c>
      <c r="AI121" s="37">
        <v>0.18</v>
      </c>
      <c r="AJ121" s="49">
        <v>0.18</v>
      </c>
      <c r="AK121" s="37"/>
      <c r="AL121" s="37"/>
      <c r="AN121" s="228">
        <f t="shared" si="5"/>
        <v>5.5799999999999992</v>
      </c>
      <c r="AO121" s="7">
        <v>86400</v>
      </c>
      <c r="AP121" s="229">
        <f t="shared" si="6"/>
        <v>482111.99999999994</v>
      </c>
    </row>
    <row r="122" spans="1:42" x14ac:dyDescent="0.25">
      <c r="A122" s="11"/>
      <c r="B122" s="15"/>
      <c r="C122" s="31" t="s">
        <v>90</v>
      </c>
      <c r="D122" s="32"/>
      <c r="F122" s="37">
        <v>0.01</v>
      </c>
      <c r="G122" s="37">
        <v>0.01</v>
      </c>
      <c r="H122" s="37">
        <v>0.01</v>
      </c>
      <c r="I122" s="37">
        <v>0.01</v>
      </c>
      <c r="J122" s="37">
        <v>0.01</v>
      </c>
      <c r="K122" s="37">
        <v>0.01</v>
      </c>
      <c r="L122" s="37">
        <v>0.01</v>
      </c>
      <c r="M122" s="37">
        <v>0.01</v>
      </c>
      <c r="N122" s="37">
        <v>0.01</v>
      </c>
      <c r="O122" s="37">
        <v>0.01</v>
      </c>
      <c r="P122" s="37">
        <v>0.01</v>
      </c>
      <c r="Q122" s="37">
        <v>0.01</v>
      </c>
      <c r="R122" s="37">
        <v>0.01</v>
      </c>
      <c r="S122" s="37">
        <v>0.01</v>
      </c>
      <c r="T122" s="37">
        <v>0.01</v>
      </c>
      <c r="U122" s="37">
        <v>0.01</v>
      </c>
      <c r="V122" s="37">
        <v>0.01</v>
      </c>
      <c r="W122" s="37">
        <v>0.01</v>
      </c>
      <c r="X122" s="37">
        <v>0.01</v>
      </c>
      <c r="Y122" s="37">
        <v>0.01</v>
      </c>
      <c r="Z122" s="37">
        <v>0.01</v>
      </c>
      <c r="AA122" s="37">
        <v>0.01</v>
      </c>
      <c r="AB122" s="37">
        <v>0.01</v>
      </c>
      <c r="AC122" s="37">
        <v>0.01</v>
      </c>
      <c r="AD122" s="37">
        <v>0.01</v>
      </c>
      <c r="AE122" s="37">
        <v>0.01</v>
      </c>
      <c r="AF122" s="37">
        <v>0.01</v>
      </c>
      <c r="AG122" s="37">
        <v>0.01</v>
      </c>
      <c r="AH122" s="37">
        <v>0.01</v>
      </c>
      <c r="AI122" s="37">
        <v>0.01</v>
      </c>
      <c r="AJ122" s="49">
        <v>0.01</v>
      </c>
      <c r="AK122" s="37"/>
      <c r="AL122" s="37"/>
      <c r="AN122" s="228">
        <f t="shared" si="5"/>
        <v>0.31000000000000011</v>
      </c>
      <c r="AO122" s="7">
        <v>86400</v>
      </c>
      <c r="AP122" s="229">
        <f t="shared" si="6"/>
        <v>26784.000000000011</v>
      </c>
    </row>
    <row r="123" spans="1:42" x14ac:dyDescent="0.25">
      <c r="A123" s="11"/>
      <c r="B123" s="15"/>
      <c r="C123" s="31" t="s">
        <v>91</v>
      </c>
      <c r="D123" s="32"/>
      <c r="F123" s="37">
        <v>0.12</v>
      </c>
      <c r="G123" s="37">
        <v>0.12</v>
      </c>
      <c r="H123" s="37">
        <v>0.12</v>
      </c>
      <c r="I123" s="37">
        <v>0.12</v>
      </c>
      <c r="J123" s="37">
        <v>0.12</v>
      </c>
      <c r="K123" s="37">
        <v>0.1</v>
      </c>
      <c r="L123" s="37">
        <v>0.1</v>
      </c>
      <c r="M123" s="37">
        <v>0.1</v>
      </c>
      <c r="N123" s="37">
        <v>0.1</v>
      </c>
      <c r="O123" s="37">
        <v>0.1</v>
      </c>
      <c r="P123" s="37">
        <v>0.1</v>
      </c>
      <c r="Q123" s="37">
        <v>0.1</v>
      </c>
      <c r="R123" s="37">
        <v>0.12</v>
      </c>
      <c r="S123" s="37">
        <v>0.12</v>
      </c>
      <c r="T123" s="37">
        <v>0.12</v>
      </c>
      <c r="U123" s="37">
        <v>0.12</v>
      </c>
      <c r="V123" s="37">
        <v>0.12</v>
      </c>
      <c r="W123" s="37">
        <v>0.12</v>
      </c>
      <c r="X123" s="37">
        <v>0.12</v>
      </c>
      <c r="Y123" s="37">
        <v>0.12</v>
      </c>
      <c r="Z123" s="37">
        <v>0.12</v>
      </c>
      <c r="AA123" s="37">
        <v>0.12</v>
      </c>
      <c r="AB123" s="37">
        <v>0.12</v>
      </c>
      <c r="AC123" s="37">
        <v>0.12</v>
      </c>
      <c r="AD123" s="37">
        <v>0.12</v>
      </c>
      <c r="AE123" s="37">
        <v>0.12</v>
      </c>
      <c r="AF123" s="37">
        <v>0.1</v>
      </c>
      <c r="AG123" s="37">
        <v>0.1</v>
      </c>
      <c r="AH123" s="37">
        <v>0.1</v>
      </c>
      <c r="AI123" s="37">
        <v>0.1</v>
      </c>
      <c r="AJ123" s="49">
        <v>0.1</v>
      </c>
      <c r="AK123" s="37"/>
      <c r="AL123" s="37"/>
      <c r="AN123" s="228">
        <f t="shared" si="5"/>
        <v>3.4800000000000018</v>
      </c>
      <c r="AO123" s="7">
        <v>86400</v>
      </c>
      <c r="AP123" s="229">
        <f t="shared" si="6"/>
        <v>300672.00000000017</v>
      </c>
    </row>
    <row r="124" spans="1:42" x14ac:dyDescent="0.25">
      <c r="A124" s="11"/>
      <c r="B124" s="15"/>
      <c r="C124" s="31" t="s">
        <v>92</v>
      </c>
      <c r="D124" s="32"/>
      <c r="F124" s="37">
        <v>0.35</v>
      </c>
      <c r="G124" s="37">
        <v>0.35</v>
      </c>
      <c r="H124" s="37">
        <v>0.35</v>
      </c>
      <c r="I124" s="37">
        <v>0.35</v>
      </c>
      <c r="J124" s="37">
        <v>0.35</v>
      </c>
      <c r="K124" s="37">
        <v>0.15</v>
      </c>
      <c r="L124" s="37">
        <v>0.15</v>
      </c>
      <c r="M124" s="37">
        <v>0.15</v>
      </c>
      <c r="N124" s="37">
        <v>0.15</v>
      </c>
      <c r="O124" s="37">
        <v>0.15</v>
      </c>
      <c r="P124" s="37">
        <v>0.15</v>
      </c>
      <c r="Q124" s="37">
        <v>0.15</v>
      </c>
      <c r="R124" s="37">
        <v>0.2</v>
      </c>
      <c r="S124" s="37">
        <v>0.2</v>
      </c>
      <c r="T124" s="37">
        <v>0.2</v>
      </c>
      <c r="U124" s="37">
        <v>0.2</v>
      </c>
      <c r="V124" s="37">
        <v>0.2</v>
      </c>
      <c r="W124" s="37">
        <v>0.2</v>
      </c>
      <c r="X124" s="37">
        <v>0.2</v>
      </c>
      <c r="Y124" s="37">
        <v>0.2</v>
      </c>
      <c r="Z124" s="37">
        <v>0.2</v>
      </c>
      <c r="AA124" s="37">
        <v>0.2</v>
      </c>
      <c r="AB124" s="37">
        <v>0.2</v>
      </c>
      <c r="AC124" s="37">
        <v>0.2</v>
      </c>
      <c r="AD124" s="37">
        <v>0.2</v>
      </c>
      <c r="AE124" s="37">
        <v>0.2</v>
      </c>
      <c r="AF124" s="37">
        <v>0.1</v>
      </c>
      <c r="AG124" s="37">
        <v>0.1</v>
      </c>
      <c r="AH124" s="37">
        <v>0.1</v>
      </c>
      <c r="AI124" s="37">
        <v>0.1</v>
      </c>
      <c r="AJ124" s="49">
        <v>0.1</v>
      </c>
      <c r="AK124" s="37"/>
      <c r="AL124" s="37"/>
      <c r="AN124" s="228">
        <f t="shared" si="5"/>
        <v>6.1</v>
      </c>
      <c r="AO124" s="7">
        <v>86400</v>
      </c>
      <c r="AP124" s="229">
        <f t="shared" si="6"/>
        <v>527040</v>
      </c>
    </row>
    <row r="125" spans="1:42" x14ac:dyDescent="0.25">
      <c r="A125" s="11"/>
      <c r="B125" s="15"/>
      <c r="C125" s="31" t="s">
        <v>93</v>
      </c>
      <c r="D125" s="32"/>
      <c r="F125" s="37">
        <v>0.8</v>
      </c>
      <c r="G125" s="37">
        <v>0.8</v>
      </c>
      <c r="H125" s="37">
        <v>0.8</v>
      </c>
      <c r="I125" s="37">
        <v>0.8</v>
      </c>
      <c r="J125" s="37">
        <v>0.8</v>
      </c>
      <c r="K125" s="37">
        <v>0.8</v>
      </c>
      <c r="L125" s="37">
        <v>0.8</v>
      </c>
      <c r="M125" s="37">
        <v>0.8</v>
      </c>
      <c r="N125" s="37">
        <v>0.8</v>
      </c>
      <c r="O125" s="37">
        <v>0.8</v>
      </c>
      <c r="P125" s="37">
        <v>0.8</v>
      </c>
      <c r="Q125" s="37">
        <v>0.8</v>
      </c>
      <c r="R125" s="37">
        <v>0.7</v>
      </c>
      <c r="S125" s="37">
        <v>0.7</v>
      </c>
      <c r="T125" s="37">
        <v>0.7</v>
      </c>
      <c r="U125" s="37">
        <v>0.7</v>
      </c>
      <c r="V125" s="37">
        <v>0.7</v>
      </c>
      <c r="W125" s="37">
        <v>0.7</v>
      </c>
      <c r="X125" s="37">
        <v>0.7</v>
      </c>
      <c r="Y125" s="37">
        <v>0.7</v>
      </c>
      <c r="Z125" s="37">
        <v>0.7</v>
      </c>
      <c r="AA125" s="37">
        <v>0.7</v>
      </c>
      <c r="AB125" s="37">
        <v>0.7</v>
      </c>
      <c r="AC125" s="37">
        <v>0.7</v>
      </c>
      <c r="AD125" s="37">
        <v>0.7</v>
      </c>
      <c r="AE125" s="37">
        <v>0.7</v>
      </c>
      <c r="AF125" s="37">
        <v>0.5</v>
      </c>
      <c r="AG125" s="37">
        <v>0.5</v>
      </c>
      <c r="AH125" s="37">
        <v>0.5</v>
      </c>
      <c r="AI125" s="37">
        <v>0.5</v>
      </c>
      <c r="AJ125" s="49">
        <v>0.5</v>
      </c>
      <c r="AK125" s="37"/>
      <c r="AL125" s="37"/>
      <c r="AN125" s="228">
        <f t="shared" si="5"/>
        <v>21.899999999999991</v>
      </c>
      <c r="AO125" s="7">
        <v>86400</v>
      </c>
      <c r="AP125" s="229">
        <f t="shared" si="6"/>
        <v>1892159.9999999993</v>
      </c>
    </row>
    <row r="126" spans="1:42" x14ac:dyDescent="0.25">
      <c r="A126" s="11"/>
      <c r="B126" s="15"/>
      <c r="C126" s="33" t="s">
        <v>94</v>
      </c>
      <c r="D126" s="34"/>
      <c r="F126" s="37">
        <v>0.04</v>
      </c>
      <c r="G126" s="37">
        <v>0.04</v>
      </c>
      <c r="H126" s="37">
        <v>0.04</v>
      </c>
      <c r="I126" s="37">
        <v>0.04</v>
      </c>
      <c r="J126" s="37">
        <v>0.04</v>
      </c>
      <c r="K126" s="37">
        <v>0.04</v>
      </c>
      <c r="L126" s="37">
        <v>0.04</v>
      </c>
      <c r="M126" s="37">
        <v>0.04</v>
      </c>
      <c r="N126" s="37">
        <v>0.04</v>
      </c>
      <c r="O126" s="37">
        <v>0.04</v>
      </c>
      <c r="P126" s="37">
        <v>0.04</v>
      </c>
      <c r="Q126" s="37">
        <v>0.04</v>
      </c>
      <c r="R126" s="37">
        <v>0.04</v>
      </c>
      <c r="S126" s="37">
        <v>0.04</v>
      </c>
      <c r="T126" s="37">
        <v>0.04</v>
      </c>
      <c r="U126" s="37">
        <v>0.04</v>
      </c>
      <c r="V126" s="37">
        <v>0.04</v>
      </c>
      <c r="W126" s="37">
        <v>0.04</v>
      </c>
      <c r="X126" s="37">
        <v>0.04</v>
      </c>
      <c r="Y126" s="37">
        <v>0.04</v>
      </c>
      <c r="Z126" s="37">
        <v>0.04</v>
      </c>
      <c r="AA126" s="37">
        <v>0.04</v>
      </c>
      <c r="AB126" s="37">
        <v>0.04</v>
      </c>
      <c r="AC126" s="37">
        <v>0.04</v>
      </c>
      <c r="AD126" s="37">
        <v>0.04</v>
      </c>
      <c r="AE126" s="37">
        <v>0.04</v>
      </c>
      <c r="AF126" s="37">
        <v>0.04</v>
      </c>
      <c r="AG126" s="37">
        <v>0.04</v>
      </c>
      <c r="AH126" s="37">
        <v>0.04</v>
      </c>
      <c r="AI126" s="37">
        <v>0.04</v>
      </c>
      <c r="AJ126" s="49">
        <v>0.04</v>
      </c>
      <c r="AK126" s="37"/>
      <c r="AL126" s="37"/>
      <c r="AN126" s="228">
        <f t="shared" si="5"/>
        <v>1.2400000000000004</v>
      </c>
      <c r="AO126" s="7">
        <v>86400</v>
      </c>
      <c r="AP126" s="229">
        <f t="shared" si="6"/>
        <v>107136.00000000004</v>
      </c>
    </row>
    <row r="127" spans="1:42" x14ac:dyDescent="0.25">
      <c r="A127" s="11"/>
      <c r="B127" s="15"/>
      <c r="C127" s="188" t="s">
        <v>95</v>
      </c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214"/>
      <c r="AK127" s="188"/>
      <c r="AL127" s="188"/>
      <c r="AN127" s="228">
        <f t="shared" si="5"/>
        <v>0</v>
      </c>
      <c r="AO127" s="7">
        <v>86400</v>
      </c>
      <c r="AP127" s="229">
        <f t="shared" si="6"/>
        <v>0</v>
      </c>
    </row>
    <row r="128" spans="1:42" x14ac:dyDescent="0.25">
      <c r="A128" s="11"/>
      <c r="B128" s="15"/>
      <c r="C128" s="33" t="s">
        <v>96</v>
      </c>
      <c r="D128" s="34"/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49">
        <v>0</v>
      </c>
      <c r="AK128" s="37"/>
      <c r="AL128" s="37"/>
      <c r="AN128" s="228">
        <f t="shared" si="5"/>
        <v>0</v>
      </c>
      <c r="AO128" s="7">
        <v>86400</v>
      </c>
      <c r="AP128" s="229">
        <f t="shared" si="6"/>
        <v>0</v>
      </c>
    </row>
    <row r="129" spans="1:42" x14ac:dyDescent="0.25">
      <c r="A129" s="11"/>
      <c r="B129" s="15"/>
      <c r="C129" s="33" t="s">
        <v>97</v>
      </c>
      <c r="D129" s="34"/>
      <c r="F129" s="37">
        <v>0.04</v>
      </c>
      <c r="G129" s="37">
        <v>0.04</v>
      </c>
      <c r="H129" s="37">
        <v>0.04</v>
      </c>
      <c r="I129" s="37">
        <v>0.04</v>
      </c>
      <c r="J129" s="37">
        <v>0.04</v>
      </c>
      <c r="K129" s="37">
        <v>0.04</v>
      </c>
      <c r="L129" s="37">
        <v>0.04</v>
      </c>
      <c r="M129" s="37">
        <v>0.04</v>
      </c>
      <c r="N129" s="37">
        <v>0.04</v>
      </c>
      <c r="O129" s="37">
        <v>0.04</v>
      </c>
      <c r="P129" s="37">
        <v>0.04</v>
      </c>
      <c r="Q129" s="37">
        <v>0.04</v>
      </c>
      <c r="R129" s="37">
        <v>0.04</v>
      </c>
      <c r="S129" s="37">
        <v>0.04</v>
      </c>
      <c r="T129" s="37">
        <v>0.04</v>
      </c>
      <c r="U129" s="37">
        <v>0.04</v>
      </c>
      <c r="V129" s="37">
        <v>0.04</v>
      </c>
      <c r="W129" s="37">
        <v>0.04</v>
      </c>
      <c r="X129" s="37">
        <v>0.04</v>
      </c>
      <c r="Y129" s="37">
        <v>0.04</v>
      </c>
      <c r="Z129" s="37">
        <v>0.04</v>
      </c>
      <c r="AA129" s="37">
        <v>0.04</v>
      </c>
      <c r="AB129" s="37">
        <v>0.04</v>
      </c>
      <c r="AC129" s="37">
        <v>0.04</v>
      </c>
      <c r="AD129" s="37">
        <v>0.04</v>
      </c>
      <c r="AE129" s="37">
        <v>0.04</v>
      </c>
      <c r="AF129" s="37">
        <v>0.04</v>
      </c>
      <c r="AG129" s="37">
        <v>0.04</v>
      </c>
      <c r="AH129" s="37">
        <v>0.04</v>
      </c>
      <c r="AI129" s="37">
        <v>0.04</v>
      </c>
      <c r="AJ129" s="49">
        <v>0.04</v>
      </c>
      <c r="AK129" s="37"/>
      <c r="AL129" s="37"/>
      <c r="AN129" s="228">
        <f t="shared" si="5"/>
        <v>1.2400000000000004</v>
      </c>
      <c r="AO129" s="7">
        <v>86400</v>
      </c>
      <c r="AP129" s="229">
        <f t="shared" si="6"/>
        <v>107136.00000000004</v>
      </c>
    </row>
    <row r="130" spans="1:42" x14ac:dyDescent="0.25">
      <c r="A130" s="11"/>
      <c r="B130" s="15"/>
      <c r="C130" s="188" t="s">
        <v>98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214"/>
      <c r="AK130" s="188"/>
      <c r="AL130" s="188"/>
      <c r="AN130" s="228">
        <f t="shared" si="5"/>
        <v>0</v>
      </c>
      <c r="AO130" s="7">
        <v>86400</v>
      </c>
      <c r="AP130" s="229">
        <f t="shared" si="6"/>
        <v>0</v>
      </c>
    </row>
    <row r="131" spans="1:42" x14ac:dyDescent="0.25">
      <c r="A131" s="11"/>
      <c r="B131" s="15"/>
      <c r="C131" s="33" t="s">
        <v>99</v>
      </c>
      <c r="D131" s="34"/>
      <c r="F131" s="37">
        <v>0.02</v>
      </c>
      <c r="G131" s="37">
        <v>0.02</v>
      </c>
      <c r="H131" s="37">
        <v>0.02</v>
      </c>
      <c r="I131" s="37">
        <v>0.02</v>
      </c>
      <c r="J131" s="37">
        <v>0.02</v>
      </c>
      <c r="K131" s="37">
        <v>0.02</v>
      </c>
      <c r="L131" s="37">
        <v>0.02</v>
      </c>
      <c r="M131" s="37">
        <v>0.02</v>
      </c>
      <c r="N131" s="37">
        <v>0.02</v>
      </c>
      <c r="O131" s="37">
        <v>0.02</v>
      </c>
      <c r="P131" s="37">
        <v>0.02</v>
      </c>
      <c r="Q131" s="37">
        <v>0.02</v>
      </c>
      <c r="R131" s="37">
        <v>0.02</v>
      </c>
      <c r="S131" s="37">
        <v>0.02</v>
      </c>
      <c r="T131" s="37">
        <v>0.02</v>
      </c>
      <c r="U131" s="37">
        <v>0.02</v>
      </c>
      <c r="V131" s="37">
        <v>0.02</v>
      </c>
      <c r="W131" s="37">
        <v>0.02</v>
      </c>
      <c r="X131" s="37">
        <v>0.02</v>
      </c>
      <c r="Y131" s="37">
        <v>0.02</v>
      </c>
      <c r="Z131" s="37">
        <v>0.02</v>
      </c>
      <c r="AA131" s="37">
        <v>0.02</v>
      </c>
      <c r="AB131" s="37">
        <v>0.02</v>
      </c>
      <c r="AC131" s="37">
        <v>0.02</v>
      </c>
      <c r="AD131" s="37">
        <v>0.02</v>
      </c>
      <c r="AE131" s="37">
        <v>0.02</v>
      </c>
      <c r="AF131" s="37">
        <v>0.02</v>
      </c>
      <c r="AG131" s="37">
        <v>0.02</v>
      </c>
      <c r="AH131" s="37">
        <v>0.02</v>
      </c>
      <c r="AI131" s="37">
        <v>0.02</v>
      </c>
      <c r="AJ131" s="49">
        <v>0.02</v>
      </c>
      <c r="AK131" s="37"/>
      <c r="AL131" s="37"/>
      <c r="AN131" s="228">
        <f t="shared" si="5"/>
        <v>0.62000000000000022</v>
      </c>
      <c r="AO131" s="7">
        <v>86400</v>
      </c>
      <c r="AP131" s="229">
        <f t="shared" si="6"/>
        <v>53568.000000000022</v>
      </c>
    </row>
    <row r="132" spans="1:42" x14ac:dyDescent="0.25">
      <c r="A132" s="11"/>
      <c r="B132" s="15"/>
      <c r="C132" s="188" t="s">
        <v>100</v>
      </c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214"/>
      <c r="AK132" s="188"/>
      <c r="AL132" s="188"/>
      <c r="AN132" s="228">
        <f t="shared" si="5"/>
        <v>0</v>
      </c>
      <c r="AO132" s="7">
        <v>86400</v>
      </c>
      <c r="AP132" s="229">
        <f t="shared" si="6"/>
        <v>0</v>
      </c>
    </row>
    <row r="133" spans="1:42" x14ac:dyDescent="0.25">
      <c r="A133" s="11"/>
      <c r="B133" s="15"/>
      <c r="C133" s="33" t="s">
        <v>101</v>
      </c>
      <c r="D133" s="34"/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49">
        <v>0</v>
      </c>
      <c r="AK133" s="37"/>
      <c r="AL133" s="37"/>
      <c r="AN133" s="228">
        <f t="shared" si="5"/>
        <v>0</v>
      </c>
      <c r="AO133" s="7">
        <v>86400</v>
      </c>
      <c r="AP133" s="229">
        <f t="shared" si="6"/>
        <v>0</v>
      </c>
    </row>
    <row r="134" spans="1:42" x14ac:dyDescent="0.25">
      <c r="A134" s="11"/>
      <c r="B134" s="15"/>
      <c r="C134" s="188" t="s">
        <v>102</v>
      </c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214"/>
      <c r="AK134" s="188"/>
      <c r="AL134" s="188"/>
      <c r="AN134" s="228">
        <f t="shared" ref="AN134:AN157" si="7">SUM(F134:AJ134)</f>
        <v>0</v>
      </c>
      <c r="AO134" s="7">
        <v>86400</v>
      </c>
      <c r="AP134" s="229">
        <f t="shared" ref="AP134:AP157" si="8">AN134*AO134</f>
        <v>0</v>
      </c>
    </row>
    <row r="135" spans="1:42" x14ac:dyDescent="0.25">
      <c r="A135" s="11"/>
      <c r="B135" s="15"/>
      <c r="C135" s="33" t="s">
        <v>103</v>
      </c>
      <c r="D135" s="34"/>
      <c r="F135" s="37">
        <v>0.09</v>
      </c>
      <c r="G135" s="37">
        <v>0.09</v>
      </c>
      <c r="H135" s="37">
        <v>0.09</v>
      </c>
      <c r="I135" s="37">
        <v>0.09</v>
      </c>
      <c r="J135" s="37">
        <v>0.09</v>
      </c>
      <c r="K135" s="37">
        <v>0.09</v>
      </c>
      <c r="L135" s="37">
        <v>0.09</v>
      </c>
      <c r="M135" s="37">
        <v>0.09</v>
      </c>
      <c r="N135" s="37">
        <v>0.09</v>
      </c>
      <c r="O135" s="37">
        <v>0.09</v>
      </c>
      <c r="P135" s="37">
        <v>0.09</v>
      </c>
      <c r="Q135" s="37">
        <v>0.09</v>
      </c>
      <c r="R135" s="37">
        <v>0.09</v>
      </c>
      <c r="S135" s="37">
        <v>0.09</v>
      </c>
      <c r="T135" s="37">
        <v>0.09</v>
      </c>
      <c r="U135" s="37">
        <v>0.09</v>
      </c>
      <c r="V135" s="37">
        <v>0.09</v>
      </c>
      <c r="W135" s="37">
        <v>0.09</v>
      </c>
      <c r="X135" s="37">
        <v>0.09</v>
      </c>
      <c r="Y135" s="37">
        <v>0.09</v>
      </c>
      <c r="Z135" s="37">
        <v>0.09</v>
      </c>
      <c r="AA135" s="37">
        <v>0.09</v>
      </c>
      <c r="AB135" s="37">
        <v>0.09</v>
      </c>
      <c r="AC135" s="37">
        <v>0.09</v>
      </c>
      <c r="AD135" s="37">
        <v>0.09</v>
      </c>
      <c r="AE135" s="37">
        <v>0.09</v>
      </c>
      <c r="AF135" s="37">
        <v>0.09</v>
      </c>
      <c r="AG135" s="37">
        <v>0.09</v>
      </c>
      <c r="AH135" s="37">
        <v>0.09</v>
      </c>
      <c r="AI135" s="37">
        <v>0.09</v>
      </c>
      <c r="AJ135" s="49">
        <v>0.09</v>
      </c>
      <c r="AK135" s="37"/>
      <c r="AL135" s="37"/>
      <c r="AN135" s="228">
        <f t="shared" si="7"/>
        <v>2.7899999999999996</v>
      </c>
      <c r="AO135" s="7">
        <v>86400</v>
      </c>
      <c r="AP135" s="229">
        <f t="shared" si="8"/>
        <v>241055.99999999997</v>
      </c>
    </row>
    <row r="136" spans="1:42" x14ac:dyDescent="0.25">
      <c r="A136" s="11"/>
      <c r="B136" s="15"/>
      <c r="C136" s="33" t="s">
        <v>104</v>
      </c>
      <c r="D136" s="34"/>
      <c r="F136" s="37">
        <v>0.04</v>
      </c>
      <c r="G136" s="37">
        <v>0.04</v>
      </c>
      <c r="H136" s="37">
        <v>0.04</v>
      </c>
      <c r="I136" s="37">
        <v>0.04</v>
      </c>
      <c r="J136" s="37">
        <v>0.04</v>
      </c>
      <c r="K136" s="37">
        <v>0.04</v>
      </c>
      <c r="L136" s="37">
        <v>0.04</v>
      </c>
      <c r="M136" s="37">
        <v>0.04</v>
      </c>
      <c r="N136" s="37">
        <v>0.04</v>
      </c>
      <c r="O136" s="37">
        <v>0.04</v>
      </c>
      <c r="P136" s="37">
        <v>0.04</v>
      </c>
      <c r="Q136" s="37">
        <v>0.04</v>
      </c>
      <c r="R136" s="37">
        <v>0.04</v>
      </c>
      <c r="S136" s="37">
        <v>0.04</v>
      </c>
      <c r="T136" s="37">
        <v>0.04</v>
      </c>
      <c r="U136" s="37">
        <v>0.04</v>
      </c>
      <c r="V136" s="37">
        <v>0.04</v>
      </c>
      <c r="W136" s="37">
        <v>0.04</v>
      </c>
      <c r="X136" s="37">
        <v>0.04</v>
      </c>
      <c r="Y136" s="37">
        <v>0.04</v>
      </c>
      <c r="Z136" s="37">
        <v>0.04</v>
      </c>
      <c r="AA136" s="37">
        <v>0.04</v>
      </c>
      <c r="AB136" s="37">
        <v>0.04</v>
      </c>
      <c r="AC136" s="37">
        <v>0.04</v>
      </c>
      <c r="AD136" s="37">
        <v>0.04</v>
      </c>
      <c r="AE136" s="37">
        <v>0.04</v>
      </c>
      <c r="AF136" s="37">
        <v>0.04</v>
      </c>
      <c r="AG136" s="37">
        <v>0.04</v>
      </c>
      <c r="AH136" s="37">
        <v>0.04</v>
      </c>
      <c r="AI136" s="37">
        <v>0.04</v>
      </c>
      <c r="AJ136" s="49">
        <v>0.04</v>
      </c>
      <c r="AK136" s="37"/>
      <c r="AL136" s="37"/>
      <c r="AN136" s="228">
        <f t="shared" si="7"/>
        <v>1.2400000000000004</v>
      </c>
      <c r="AO136" s="7">
        <v>86400</v>
      </c>
      <c r="AP136" s="229">
        <f t="shared" si="8"/>
        <v>107136.00000000004</v>
      </c>
    </row>
    <row r="137" spans="1:42" x14ac:dyDescent="0.25">
      <c r="A137" s="11"/>
      <c r="B137" s="15"/>
      <c r="C137" s="188" t="s">
        <v>105</v>
      </c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214"/>
      <c r="AK137" s="188"/>
      <c r="AL137" s="188"/>
      <c r="AN137" s="228">
        <f t="shared" si="7"/>
        <v>0</v>
      </c>
      <c r="AO137" s="7">
        <v>86400</v>
      </c>
      <c r="AP137" s="229">
        <f t="shared" si="8"/>
        <v>0</v>
      </c>
    </row>
    <row r="138" spans="1:42" x14ac:dyDescent="0.25">
      <c r="A138" s="11"/>
      <c r="B138" s="15"/>
      <c r="C138" s="33" t="s">
        <v>106</v>
      </c>
      <c r="D138" s="34"/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49">
        <v>0</v>
      </c>
      <c r="AK138" s="37"/>
      <c r="AL138" s="37"/>
      <c r="AN138" s="228">
        <f t="shared" si="7"/>
        <v>0</v>
      </c>
      <c r="AO138" s="7">
        <v>86400</v>
      </c>
      <c r="AP138" s="229">
        <f t="shared" si="8"/>
        <v>0</v>
      </c>
    </row>
    <row r="139" spans="1:42" x14ac:dyDescent="0.25">
      <c r="A139" s="11"/>
      <c r="B139" s="15"/>
      <c r="C139" s="35" t="s">
        <v>107</v>
      </c>
      <c r="D139" s="36"/>
      <c r="F139" s="37">
        <v>0.02</v>
      </c>
      <c r="G139" s="37">
        <v>0.02</v>
      </c>
      <c r="H139" s="37">
        <v>0.02</v>
      </c>
      <c r="I139" s="37">
        <v>0.02</v>
      </c>
      <c r="J139" s="37">
        <v>0.02</v>
      </c>
      <c r="K139" s="37">
        <v>0.02</v>
      </c>
      <c r="L139" s="37">
        <v>0.02</v>
      </c>
      <c r="M139" s="37">
        <v>0.02</v>
      </c>
      <c r="N139" s="37">
        <v>0.02</v>
      </c>
      <c r="O139" s="37">
        <v>0.02</v>
      </c>
      <c r="P139" s="37">
        <v>0.02</v>
      </c>
      <c r="Q139" s="37">
        <v>0.02</v>
      </c>
      <c r="R139" s="37">
        <v>0.02</v>
      </c>
      <c r="S139" s="37">
        <v>0.02</v>
      </c>
      <c r="T139" s="37">
        <v>0.02</v>
      </c>
      <c r="U139" s="37">
        <v>0.02</v>
      </c>
      <c r="V139" s="37">
        <v>0.02</v>
      </c>
      <c r="W139" s="37">
        <v>0.02</v>
      </c>
      <c r="X139" s="37">
        <v>0.02</v>
      </c>
      <c r="Y139" s="37">
        <v>0.02</v>
      </c>
      <c r="Z139" s="37">
        <v>0.02</v>
      </c>
      <c r="AA139" s="37">
        <v>0.02</v>
      </c>
      <c r="AB139" s="37">
        <v>0.02</v>
      </c>
      <c r="AC139" s="37">
        <v>0.02</v>
      </c>
      <c r="AD139" s="37">
        <v>0.02</v>
      </c>
      <c r="AE139" s="37">
        <v>0.02</v>
      </c>
      <c r="AF139" s="37">
        <v>0.02</v>
      </c>
      <c r="AG139" s="37">
        <v>0.02</v>
      </c>
      <c r="AH139" s="37">
        <v>0.02</v>
      </c>
      <c r="AI139" s="37">
        <v>0.02</v>
      </c>
      <c r="AJ139" s="49">
        <v>0.02</v>
      </c>
      <c r="AK139" s="37"/>
      <c r="AL139" s="37"/>
      <c r="AN139" s="228">
        <f t="shared" si="7"/>
        <v>0.62000000000000022</v>
      </c>
      <c r="AO139" s="7">
        <v>86400</v>
      </c>
      <c r="AP139" s="229">
        <f t="shared" si="8"/>
        <v>53568.000000000022</v>
      </c>
    </row>
    <row r="140" spans="1:42" x14ac:dyDescent="0.25">
      <c r="A140" s="11"/>
      <c r="B140" s="15"/>
      <c r="C140" s="35" t="s">
        <v>108</v>
      </c>
      <c r="D140" s="36"/>
      <c r="F140" s="37">
        <v>0.04</v>
      </c>
      <c r="G140" s="37">
        <v>0.04</v>
      </c>
      <c r="H140" s="37">
        <v>0.04</v>
      </c>
      <c r="I140" s="37">
        <v>0.04</v>
      </c>
      <c r="J140" s="37">
        <v>0.04</v>
      </c>
      <c r="K140" s="37">
        <v>0.04</v>
      </c>
      <c r="L140" s="37">
        <v>0.04</v>
      </c>
      <c r="M140" s="37">
        <v>0.04</v>
      </c>
      <c r="N140" s="37">
        <v>0.04</v>
      </c>
      <c r="O140" s="37">
        <v>0.04</v>
      </c>
      <c r="P140" s="37">
        <v>0.04</v>
      </c>
      <c r="Q140" s="37">
        <v>0.04</v>
      </c>
      <c r="R140" s="37">
        <v>0.04</v>
      </c>
      <c r="S140" s="37">
        <v>0.04</v>
      </c>
      <c r="T140" s="37">
        <v>0.04</v>
      </c>
      <c r="U140" s="37">
        <v>0.04</v>
      </c>
      <c r="V140" s="37">
        <v>0.04</v>
      </c>
      <c r="W140" s="37">
        <v>0.04</v>
      </c>
      <c r="X140" s="37">
        <v>0.04</v>
      </c>
      <c r="Y140" s="37">
        <v>0.04</v>
      </c>
      <c r="Z140" s="37">
        <v>0.04</v>
      </c>
      <c r="AA140" s="37">
        <v>0.04</v>
      </c>
      <c r="AB140" s="37">
        <v>0.04</v>
      </c>
      <c r="AC140" s="37">
        <v>0.04</v>
      </c>
      <c r="AD140" s="37">
        <v>0.04</v>
      </c>
      <c r="AE140" s="37">
        <v>0.04</v>
      </c>
      <c r="AF140" s="37">
        <v>0.04</v>
      </c>
      <c r="AG140" s="37">
        <v>0.04</v>
      </c>
      <c r="AH140" s="37">
        <v>0.04</v>
      </c>
      <c r="AI140" s="37">
        <v>0.04</v>
      </c>
      <c r="AJ140" s="49">
        <v>0.04</v>
      </c>
      <c r="AK140" s="37"/>
      <c r="AL140" s="37"/>
      <c r="AN140" s="228">
        <f t="shared" si="7"/>
        <v>1.2400000000000004</v>
      </c>
      <c r="AO140" s="7">
        <v>86400</v>
      </c>
      <c r="AP140" s="229">
        <f t="shared" si="8"/>
        <v>107136.00000000004</v>
      </c>
    </row>
    <row r="141" spans="1:42" x14ac:dyDescent="0.25">
      <c r="A141" s="11"/>
      <c r="B141" s="15"/>
      <c r="C141" s="35" t="s">
        <v>109</v>
      </c>
      <c r="D141" s="36"/>
      <c r="F141" s="37">
        <v>0.06</v>
      </c>
      <c r="G141" s="37">
        <v>0.06</v>
      </c>
      <c r="H141" s="37">
        <v>0.06</v>
      </c>
      <c r="I141" s="37">
        <v>0.06</v>
      </c>
      <c r="J141" s="37">
        <v>0.06</v>
      </c>
      <c r="K141" s="37">
        <v>0.06</v>
      </c>
      <c r="L141" s="37">
        <v>0.06</v>
      </c>
      <c r="M141" s="37">
        <v>0.06</v>
      </c>
      <c r="N141" s="37">
        <v>0.06</v>
      </c>
      <c r="O141" s="37">
        <v>0.06</v>
      </c>
      <c r="P141" s="37">
        <v>0.06</v>
      </c>
      <c r="Q141" s="37">
        <v>0.06</v>
      </c>
      <c r="R141" s="37">
        <v>0.06</v>
      </c>
      <c r="S141" s="37">
        <v>0.06</v>
      </c>
      <c r="T141" s="37">
        <v>0.06</v>
      </c>
      <c r="U141" s="37">
        <v>0.06</v>
      </c>
      <c r="V141" s="37">
        <v>0.06</v>
      </c>
      <c r="W141" s="37">
        <v>0.06</v>
      </c>
      <c r="X141" s="37">
        <v>0.06</v>
      </c>
      <c r="Y141" s="37">
        <v>0.06</v>
      </c>
      <c r="Z141" s="37">
        <v>0.06</v>
      </c>
      <c r="AA141" s="37">
        <v>0.06</v>
      </c>
      <c r="AB141" s="37">
        <v>0.06</v>
      </c>
      <c r="AC141" s="37">
        <v>0.06</v>
      </c>
      <c r="AD141" s="37">
        <v>0.06</v>
      </c>
      <c r="AE141" s="37">
        <v>0.06</v>
      </c>
      <c r="AF141" s="37">
        <v>0.06</v>
      </c>
      <c r="AG141" s="37">
        <v>0.06</v>
      </c>
      <c r="AH141" s="37">
        <v>0.06</v>
      </c>
      <c r="AI141" s="37">
        <v>0.06</v>
      </c>
      <c r="AJ141" s="49">
        <v>0.06</v>
      </c>
      <c r="AK141" s="37"/>
      <c r="AL141" s="37"/>
      <c r="AN141" s="228">
        <f t="shared" si="7"/>
        <v>1.8600000000000012</v>
      </c>
      <c r="AO141" s="7">
        <v>86400</v>
      </c>
      <c r="AP141" s="229">
        <f t="shared" si="8"/>
        <v>160704.00000000012</v>
      </c>
    </row>
    <row r="142" spans="1:42" x14ac:dyDescent="0.25">
      <c r="A142" s="11"/>
      <c r="B142" s="15"/>
      <c r="C142" s="188" t="s">
        <v>110</v>
      </c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214"/>
      <c r="AK142" s="188"/>
      <c r="AL142" s="188"/>
      <c r="AN142" s="228">
        <f t="shared" si="7"/>
        <v>0</v>
      </c>
      <c r="AO142" s="7">
        <v>86400</v>
      </c>
      <c r="AP142" s="229">
        <f t="shared" si="8"/>
        <v>0</v>
      </c>
    </row>
    <row r="143" spans="1:42" x14ac:dyDescent="0.25">
      <c r="A143" s="11"/>
      <c r="B143" s="15"/>
      <c r="C143" s="188" t="s">
        <v>111</v>
      </c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214"/>
      <c r="AK143" s="188"/>
      <c r="AL143" s="188"/>
      <c r="AN143" s="228">
        <f t="shared" si="7"/>
        <v>0</v>
      </c>
      <c r="AO143" s="7">
        <v>86400</v>
      </c>
      <c r="AP143" s="229">
        <f t="shared" si="8"/>
        <v>0</v>
      </c>
    </row>
    <row r="144" spans="1:42" x14ac:dyDescent="0.25">
      <c r="A144" s="11"/>
      <c r="B144" s="15"/>
      <c r="C144" s="188" t="s">
        <v>112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214"/>
      <c r="AK144" s="188"/>
      <c r="AL144" s="188"/>
      <c r="AN144" s="228">
        <f t="shared" si="7"/>
        <v>0</v>
      </c>
      <c r="AO144" s="7">
        <v>86400</v>
      </c>
      <c r="AP144" s="229">
        <f t="shared" si="8"/>
        <v>0</v>
      </c>
    </row>
    <row r="145" spans="1:42" x14ac:dyDescent="0.25">
      <c r="A145" s="11"/>
      <c r="B145" s="15"/>
      <c r="C145" s="35" t="s">
        <v>113</v>
      </c>
      <c r="D145" s="36"/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49">
        <v>0</v>
      </c>
      <c r="AK145" s="37"/>
      <c r="AL145" s="37"/>
      <c r="AN145" s="228">
        <f t="shared" si="7"/>
        <v>0</v>
      </c>
      <c r="AO145" s="7">
        <v>86400</v>
      </c>
      <c r="AP145" s="229">
        <f t="shared" si="8"/>
        <v>0</v>
      </c>
    </row>
    <row r="146" spans="1:42" x14ac:dyDescent="0.25">
      <c r="A146" s="11"/>
      <c r="B146" s="15"/>
      <c r="C146" s="35" t="s">
        <v>114</v>
      </c>
      <c r="D146" s="36"/>
      <c r="F146" s="37">
        <v>0.01</v>
      </c>
      <c r="G146" s="37">
        <v>0.01</v>
      </c>
      <c r="H146" s="37">
        <v>0.01</v>
      </c>
      <c r="I146" s="37">
        <v>0.01</v>
      </c>
      <c r="J146" s="37">
        <v>0.01</v>
      </c>
      <c r="K146" s="37">
        <v>0.01</v>
      </c>
      <c r="L146" s="37">
        <v>0.01</v>
      </c>
      <c r="M146" s="37">
        <v>0.01</v>
      </c>
      <c r="N146" s="37">
        <v>0.01</v>
      </c>
      <c r="O146" s="37">
        <v>0.01</v>
      </c>
      <c r="P146" s="37">
        <v>0.01</v>
      </c>
      <c r="Q146" s="37">
        <v>0.01</v>
      </c>
      <c r="R146" s="37">
        <v>0.01</v>
      </c>
      <c r="S146" s="37">
        <v>0.01</v>
      </c>
      <c r="T146" s="37">
        <v>0.01</v>
      </c>
      <c r="U146" s="37">
        <v>0.01</v>
      </c>
      <c r="V146" s="37">
        <v>0.01</v>
      </c>
      <c r="W146" s="37">
        <v>0.01</v>
      </c>
      <c r="X146" s="37">
        <v>0.01</v>
      </c>
      <c r="Y146" s="37">
        <v>0.01</v>
      </c>
      <c r="Z146" s="37">
        <v>0.01</v>
      </c>
      <c r="AA146" s="37">
        <v>0.01</v>
      </c>
      <c r="AB146" s="37">
        <v>0.01</v>
      </c>
      <c r="AC146" s="37">
        <v>0.01</v>
      </c>
      <c r="AD146" s="37">
        <v>0.01</v>
      </c>
      <c r="AE146" s="37">
        <v>0.01</v>
      </c>
      <c r="AF146" s="37">
        <v>0.01</v>
      </c>
      <c r="AG146" s="37">
        <v>0.01</v>
      </c>
      <c r="AH146" s="37">
        <v>0.01</v>
      </c>
      <c r="AI146" s="37">
        <v>0.01</v>
      </c>
      <c r="AJ146" s="49">
        <v>0.01</v>
      </c>
      <c r="AK146" s="37"/>
      <c r="AL146" s="37"/>
      <c r="AN146" s="228">
        <f t="shared" si="7"/>
        <v>0.31000000000000011</v>
      </c>
      <c r="AO146" s="7">
        <v>86400</v>
      </c>
      <c r="AP146" s="229">
        <f t="shared" si="8"/>
        <v>26784.000000000011</v>
      </c>
    </row>
    <row r="147" spans="1:42" x14ac:dyDescent="0.25">
      <c r="A147" s="11"/>
      <c r="B147" s="15"/>
      <c r="C147" s="35" t="s">
        <v>115</v>
      </c>
      <c r="D147" s="36"/>
      <c r="F147" s="37">
        <v>0.03</v>
      </c>
      <c r="G147" s="37">
        <v>0.03</v>
      </c>
      <c r="H147" s="37">
        <v>0.03</v>
      </c>
      <c r="I147" s="37">
        <v>0.03</v>
      </c>
      <c r="J147" s="37">
        <v>0.03</v>
      </c>
      <c r="K147" s="37">
        <v>0.03</v>
      </c>
      <c r="L147" s="37">
        <v>0.03</v>
      </c>
      <c r="M147" s="37">
        <v>0.03</v>
      </c>
      <c r="N147" s="37">
        <v>0.03</v>
      </c>
      <c r="O147" s="37">
        <v>0.03</v>
      </c>
      <c r="P147" s="37">
        <v>0.03</v>
      </c>
      <c r="Q147" s="37">
        <v>0.03</v>
      </c>
      <c r="R147" s="37">
        <v>0.03</v>
      </c>
      <c r="S147" s="37">
        <v>0.03</v>
      </c>
      <c r="T147" s="37">
        <v>0.03</v>
      </c>
      <c r="U147" s="37">
        <v>0.03</v>
      </c>
      <c r="V147" s="37">
        <v>0.03</v>
      </c>
      <c r="W147" s="37">
        <v>0.03</v>
      </c>
      <c r="X147" s="37">
        <v>0.03</v>
      </c>
      <c r="Y147" s="37">
        <v>0.03</v>
      </c>
      <c r="Z147" s="37">
        <v>0.03</v>
      </c>
      <c r="AA147" s="37">
        <v>0.03</v>
      </c>
      <c r="AB147" s="37">
        <v>0.03</v>
      </c>
      <c r="AC147" s="37">
        <v>0.03</v>
      </c>
      <c r="AD147" s="37">
        <v>0.03</v>
      </c>
      <c r="AE147" s="37">
        <v>0.03</v>
      </c>
      <c r="AF147" s="37">
        <v>0.03</v>
      </c>
      <c r="AG147" s="37">
        <v>0.03</v>
      </c>
      <c r="AH147" s="37">
        <v>0.03</v>
      </c>
      <c r="AI147" s="37">
        <v>0.03</v>
      </c>
      <c r="AJ147" s="49">
        <v>0.03</v>
      </c>
      <c r="AK147" s="37"/>
      <c r="AL147" s="37"/>
      <c r="AN147" s="228">
        <f t="shared" si="7"/>
        <v>0.9300000000000006</v>
      </c>
      <c r="AO147" s="7">
        <v>86400</v>
      </c>
      <c r="AP147" s="229">
        <f t="shared" si="8"/>
        <v>80352.000000000058</v>
      </c>
    </row>
    <row r="148" spans="1:42" x14ac:dyDescent="0.25">
      <c r="A148" s="11"/>
      <c r="B148" s="15"/>
      <c r="C148" s="35" t="s">
        <v>116</v>
      </c>
      <c r="D148" s="36"/>
      <c r="F148" s="37">
        <v>0.04</v>
      </c>
      <c r="G148" s="37">
        <v>0.04</v>
      </c>
      <c r="H148" s="37">
        <v>0.04</v>
      </c>
      <c r="I148" s="37">
        <v>0.04</v>
      </c>
      <c r="J148" s="37">
        <v>0.04</v>
      </c>
      <c r="K148" s="37">
        <v>0.04</v>
      </c>
      <c r="L148" s="37">
        <v>0.04</v>
      </c>
      <c r="M148" s="37">
        <v>0.04</v>
      </c>
      <c r="N148" s="37">
        <v>0.04</v>
      </c>
      <c r="O148" s="37">
        <v>0.04</v>
      </c>
      <c r="P148" s="37">
        <v>0.04</v>
      </c>
      <c r="Q148" s="37">
        <v>0.04</v>
      </c>
      <c r="R148" s="37">
        <v>0.04</v>
      </c>
      <c r="S148" s="37">
        <v>0.04</v>
      </c>
      <c r="T148" s="37">
        <v>0.04</v>
      </c>
      <c r="U148" s="37">
        <v>0.04</v>
      </c>
      <c r="V148" s="37">
        <v>0.04</v>
      </c>
      <c r="W148" s="37">
        <v>0.04</v>
      </c>
      <c r="X148" s="37">
        <v>0.04</v>
      </c>
      <c r="Y148" s="37">
        <v>0.04</v>
      </c>
      <c r="Z148" s="37">
        <v>0.04</v>
      </c>
      <c r="AA148" s="37">
        <v>0.04</v>
      </c>
      <c r="AB148" s="37">
        <v>0.04</v>
      </c>
      <c r="AC148" s="37">
        <v>0.04</v>
      </c>
      <c r="AD148" s="37">
        <v>0.04</v>
      </c>
      <c r="AE148" s="37">
        <v>0.04</v>
      </c>
      <c r="AF148" s="37">
        <v>0.04</v>
      </c>
      <c r="AG148" s="37">
        <v>0.04</v>
      </c>
      <c r="AH148" s="37">
        <v>0.04</v>
      </c>
      <c r="AI148" s="37">
        <v>0.04</v>
      </c>
      <c r="AJ148" s="49">
        <v>0.04</v>
      </c>
      <c r="AK148" s="37"/>
      <c r="AL148" s="37"/>
      <c r="AN148" s="228">
        <f t="shared" si="7"/>
        <v>1.2400000000000004</v>
      </c>
      <c r="AO148" s="7">
        <v>86400</v>
      </c>
      <c r="AP148" s="229">
        <f t="shared" si="8"/>
        <v>107136.00000000004</v>
      </c>
    </row>
    <row r="149" spans="1:42" x14ac:dyDescent="0.25">
      <c r="A149" s="11"/>
      <c r="B149" s="15"/>
      <c r="C149" s="188" t="s">
        <v>117</v>
      </c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214"/>
      <c r="AK149" s="188"/>
      <c r="AL149" s="188"/>
      <c r="AN149" s="228">
        <f t="shared" si="7"/>
        <v>0</v>
      </c>
      <c r="AO149" s="7">
        <v>86400</v>
      </c>
      <c r="AP149" s="229">
        <f t="shared" si="8"/>
        <v>0</v>
      </c>
    </row>
    <row r="150" spans="1:42" x14ac:dyDescent="0.25">
      <c r="A150" s="41"/>
      <c r="B150" s="15"/>
      <c r="C150" s="42"/>
      <c r="D150" s="43"/>
      <c r="X150" s="13"/>
      <c r="Z150" s="13"/>
      <c r="AB150" s="13"/>
      <c r="AC150" s="13"/>
      <c r="AD150" s="13"/>
      <c r="AE150" s="13"/>
      <c r="AG150" s="13"/>
      <c r="AH150" s="13"/>
      <c r="AI150" s="13"/>
      <c r="AJ150" s="53"/>
      <c r="AK150" s="13"/>
      <c r="AL150" s="13"/>
      <c r="AN150" s="228"/>
      <c r="AO150" s="7"/>
      <c r="AP150" s="229"/>
    </row>
    <row r="151" spans="1:42" s="7" customFormat="1" ht="15.75" thickBot="1" x14ac:dyDescent="0.3">
      <c r="A151" s="41"/>
      <c r="B151" s="18"/>
      <c r="C151" s="19" t="s">
        <v>139</v>
      </c>
      <c r="D151" s="211"/>
      <c r="E151" s="45">
        <f>86400*SUM(F151:AJ151)</f>
        <v>42056495.999999993</v>
      </c>
      <c r="F151" s="50">
        <f>F44-SUM(F46:F56)+SUM(F58:F150)</f>
        <v>23.859999999999992</v>
      </c>
      <c r="G151" s="50">
        <f t="shared" ref="G151:X151" si="9">G44-SUM(G46:G56)+SUM(G58:G150)</f>
        <v>23.299999999999997</v>
      </c>
      <c r="H151" s="50">
        <f>H44-SUM(H46:H56)+SUM(H58:H150)</f>
        <v>21.909999999999993</v>
      </c>
      <c r="I151" s="50">
        <f t="shared" si="9"/>
        <v>15.934999999999995</v>
      </c>
      <c r="J151" s="50">
        <f t="shared" si="9"/>
        <v>11.154999999999999</v>
      </c>
      <c r="K151" s="50">
        <f t="shared" si="9"/>
        <v>15.564999999999998</v>
      </c>
      <c r="L151" s="50">
        <f t="shared" si="9"/>
        <v>15.234999999999992</v>
      </c>
      <c r="M151" s="50">
        <f t="shared" si="9"/>
        <v>14.214999999999996</v>
      </c>
      <c r="N151" s="50">
        <f t="shared" si="9"/>
        <v>10.564999999999998</v>
      </c>
      <c r="O151" s="50">
        <f t="shared" si="9"/>
        <v>10.154999999999999</v>
      </c>
      <c r="P151" s="50">
        <f t="shared" si="9"/>
        <v>10.424999999999999</v>
      </c>
      <c r="Q151" s="50">
        <f t="shared" si="9"/>
        <v>10.625</v>
      </c>
      <c r="R151" s="50">
        <f t="shared" si="9"/>
        <v>17.979999999999997</v>
      </c>
      <c r="S151" s="50">
        <f t="shared" si="9"/>
        <v>15.539999999999996</v>
      </c>
      <c r="T151" s="50">
        <f t="shared" si="9"/>
        <v>15.209999999999997</v>
      </c>
      <c r="U151" s="50">
        <f t="shared" si="9"/>
        <v>13.87</v>
      </c>
      <c r="V151" s="50">
        <f t="shared" si="9"/>
        <v>13.819999999999999</v>
      </c>
      <c r="W151" s="50">
        <f t="shared" si="9"/>
        <v>14.049999999999997</v>
      </c>
      <c r="X151" s="50">
        <f t="shared" si="9"/>
        <v>14.869999999999997</v>
      </c>
      <c r="Y151" s="50">
        <f>Y44-SUM(Y46:Y56)+SUM(Y58:Y150)</f>
        <v>21.034999999999993</v>
      </c>
      <c r="Z151" s="50">
        <f>Z44-SUM(Z46:Z56)+SUM(Z58:Z150)</f>
        <v>21.334999999999994</v>
      </c>
      <c r="AA151" s="50">
        <f t="shared" ref="AA151:AG151" si="10">AA44-SUM(AA46:AA56)+SUM(AA58:AA150)</f>
        <v>22.084999999999994</v>
      </c>
      <c r="AB151" s="50">
        <f t="shared" si="10"/>
        <v>20.824999999999992</v>
      </c>
      <c r="AC151" s="50">
        <f t="shared" si="10"/>
        <v>21.074999999999992</v>
      </c>
      <c r="AD151" s="50">
        <f t="shared" si="10"/>
        <v>19.874999999999993</v>
      </c>
      <c r="AE151" s="50">
        <f t="shared" si="10"/>
        <v>14.114999999999998</v>
      </c>
      <c r="AF151" s="50">
        <f t="shared" si="10"/>
        <v>13.544999999999998</v>
      </c>
      <c r="AG151" s="50">
        <f t="shared" si="10"/>
        <v>12.714999999999996</v>
      </c>
      <c r="AH151" s="50">
        <f>AH44-SUM(AH46:AH56)+SUM(AH58:AH150)</f>
        <v>11.065</v>
      </c>
      <c r="AI151" s="50">
        <f t="shared" ref="AI151" si="11">AI44-SUM(AI46:AI56)+SUM(AI58:AI150)</f>
        <v>10.595000000000001</v>
      </c>
      <c r="AJ151" s="51">
        <f>AJ44-SUM(AJ46:AJ56)+SUM(AJ58:AJ150)</f>
        <v>10.215</v>
      </c>
      <c r="AK151" s="37">
        <f>AVERAGE(F151:AJ151)</f>
        <v>15.702096774193544</v>
      </c>
      <c r="AL151" s="37">
        <f>AK151*1000</f>
        <v>15702.096774193544</v>
      </c>
      <c r="AN151" s="230">
        <f t="shared" si="7"/>
        <v>486.76499999999987</v>
      </c>
      <c r="AO151" s="19">
        <v>86400</v>
      </c>
      <c r="AP151" s="231">
        <f t="shared" si="8"/>
        <v>42056495.999999993</v>
      </c>
    </row>
    <row r="152" spans="1:42" s="7" customFormat="1" ht="16.5" thickTop="1" thickBot="1" x14ac:dyDescent="0.3">
      <c r="A152" s="11"/>
      <c r="D152" s="13"/>
      <c r="E152" s="6"/>
      <c r="F152" s="37"/>
      <c r="G152" s="37"/>
      <c r="H152" s="37"/>
      <c r="I152" s="37"/>
      <c r="J152" s="37"/>
      <c r="K152" s="37"/>
      <c r="L152" s="37"/>
      <c r="M152" s="37"/>
      <c r="N152" s="37"/>
      <c r="O152" s="13"/>
      <c r="P152" s="13"/>
      <c r="Q152" s="13"/>
      <c r="R152" s="13"/>
      <c r="S152" s="13"/>
      <c r="T152" s="13"/>
      <c r="U152" s="37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N152" s="13"/>
      <c r="AP152" s="14"/>
    </row>
    <row r="153" spans="1:42" ht="15.75" thickTop="1" x14ac:dyDescent="0.25">
      <c r="A153" s="11"/>
      <c r="B153" s="22" t="s">
        <v>118</v>
      </c>
      <c r="C153" s="23" t="s">
        <v>119</v>
      </c>
      <c r="D153" s="8">
        <v>0.26</v>
      </c>
      <c r="E153" s="44"/>
      <c r="F153" s="47">
        <v>0.26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0.26</v>
      </c>
      <c r="S153" s="47">
        <v>0.26</v>
      </c>
      <c r="T153" s="47">
        <v>0.26</v>
      </c>
      <c r="U153" s="47">
        <v>0</v>
      </c>
      <c r="V153" s="47">
        <v>0</v>
      </c>
      <c r="W153" s="47">
        <v>0</v>
      </c>
      <c r="X153" s="47">
        <v>0</v>
      </c>
      <c r="Y153" s="47">
        <v>0.26</v>
      </c>
      <c r="Z153" s="47">
        <v>0.26</v>
      </c>
      <c r="AA153" s="47">
        <v>0.26</v>
      </c>
      <c r="AB153" s="47">
        <v>0.26</v>
      </c>
      <c r="AC153" s="47">
        <v>0.26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8">
        <v>0</v>
      </c>
      <c r="AK153" s="37"/>
      <c r="AL153" s="37"/>
      <c r="AN153" s="226">
        <f t="shared" si="7"/>
        <v>2.34</v>
      </c>
      <c r="AO153" s="9">
        <v>86400</v>
      </c>
      <c r="AP153" s="227">
        <f t="shared" si="8"/>
        <v>202176</v>
      </c>
    </row>
    <row r="154" spans="1:42" x14ac:dyDescent="0.25">
      <c r="A154" s="11"/>
      <c r="B154" s="15"/>
      <c r="C154" s="16" t="s">
        <v>120</v>
      </c>
      <c r="D154" s="13">
        <v>0.25</v>
      </c>
      <c r="F154" s="37">
        <v>0.25</v>
      </c>
      <c r="G154" s="37">
        <v>0.25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0.25</v>
      </c>
      <c r="Z154" s="37">
        <v>0.25</v>
      </c>
      <c r="AA154" s="37">
        <v>0.25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49">
        <v>0</v>
      </c>
      <c r="AK154" s="37"/>
      <c r="AL154" s="37"/>
      <c r="AN154" s="228">
        <f t="shared" si="7"/>
        <v>1.25</v>
      </c>
      <c r="AO154" s="7">
        <v>86400</v>
      </c>
      <c r="AP154" s="229">
        <f t="shared" si="8"/>
        <v>108000</v>
      </c>
    </row>
    <row r="155" spans="1:42" x14ac:dyDescent="0.25">
      <c r="A155" s="41"/>
      <c r="B155" s="15"/>
      <c r="C155" s="16" t="s">
        <v>121</v>
      </c>
      <c r="D155" s="13">
        <v>0.24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49">
        <v>0</v>
      </c>
      <c r="AK155" s="37"/>
      <c r="AL155" s="37"/>
      <c r="AN155" s="228">
        <f t="shared" si="7"/>
        <v>0</v>
      </c>
      <c r="AO155" s="7">
        <v>86400</v>
      </c>
      <c r="AP155" s="229">
        <f t="shared" si="8"/>
        <v>0</v>
      </c>
    </row>
    <row r="156" spans="1:42" x14ac:dyDescent="0.25">
      <c r="A156" s="41"/>
      <c r="B156" s="15"/>
      <c r="C156" s="16"/>
      <c r="D156" s="13"/>
      <c r="X156" s="13"/>
      <c r="Z156" s="13"/>
      <c r="AB156" s="13"/>
      <c r="AC156" s="13"/>
      <c r="AD156" s="13"/>
      <c r="AE156" s="13"/>
      <c r="AG156" s="13"/>
      <c r="AH156" s="13"/>
      <c r="AI156" s="13"/>
      <c r="AJ156" s="53"/>
      <c r="AK156" s="13"/>
      <c r="AL156" s="13"/>
      <c r="AN156" s="228"/>
      <c r="AO156" s="7"/>
      <c r="AP156" s="229"/>
    </row>
    <row r="157" spans="1:42" s="7" customFormat="1" ht="15.75" thickBot="1" x14ac:dyDescent="0.3">
      <c r="A157" s="38"/>
      <c r="B157" s="18"/>
      <c r="C157" s="25" t="s">
        <v>139</v>
      </c>
      <c r="D157" s="211"/>
      <c r="E157" s="45">
        <f>86400*SUM(F157:AJ157)</f>
        <v>310175.99999999988</v>
      </c>
      <c r="F157" s="50">
        <f>SUM(F153:F155)</f>
        <v>0.51</v>
      </c>
      <c r="G157" s="50">
        <f t="shared" ref="G157:AJ157" si="12">SUM(G153:G155)</f>
        <v>0.25</v>
      </c>
      <c r="H157" s="50">
        <f t="shared" si="12"/>
        <v>0</v>
      </c>
      <c r="I157" s="50">
        <f t="shared" si="12"/>
        <v>0</v>
      </c>
      <c r="J157" s="50">
        <f>SUM(J153:J155)</f>
        <v>0</v>
      </c>
      <c r="K157" s="50">
        <f t="shared" si="12"/>
        <v>0</v>
      </c>
      <c r="L157" s="50">
        <f t="shared" si="12"/>
        <v>0</v>
      </c>
      <c r="M157" s="50">
        <f t="shared" si="12"/>
        <v>0</v>
      </c>
      <c r="N157" s="50">
        <f t="shared" si="12"/>
        <v>0</v>
      </c>
      <c r="O157" s="50">
        <f>SUM(O153:O155)</f>
        <v>0</v>
      </c>
      <c r="P157" s="50">
        <f t="shared" si="12"/>
        <v>0</v>
      </c>
      <c r="Q157" s="50">
        <f>SUM(Q153:Q155)</f>
        <v>0</v>
      </c>
      <c r="R157" s="50">
        <f t="shared" si="12"/>
        <v>0.26</v>
      </c>
      <c r="S157" s="50">
        <f t="shared" si="12"/>
        <v>0.26</v>
      </c>
      <c r="T157" s="50">
        <f t="shared" si="12"/>
        <v>0.26</v>
      </c>
      <c r="U157" s="50">
        <f t="shared" si="12"/>
        <v>0</v>
      </c>
      <c r="V157" s="50">
        <f t="shared" si="12"/>
        <v>0</v>
      </c>
      <c r="W157" s="50">
        <f t="shared" si="12"/>
        <v>0</v>
      </c>
      <c r="X157" s="50">
        <f t="shared" si="12"/>
        <v>0</v>
      </c>
      <c r="Y157" s="50">
        <f t="shared" si="12"/>
        <v>0.51</v>
      </c>
      <c r="Z157" s="50">
        <f>SUM(Z153:Z155)</f>
        <v>0.51</v>
      </c>
      <c r="AA157" s="50">
        <f t="shared" si="12"/>
        <v>0.51</v>
      </c>
      <c r="AB157" s="50">
        <f t="shared" si="12"/>
        <v>0.26</v>
      </c>
      <c r="AC157" s="50">
        <f t="shared" si="12"/>
        <v>0.26</v>
      </c>
      <c r="AD157" s="50">
        <f t="shared" si="12"/>
        <v>0</v>
      </c>
      <c r="AE157" s="50">
        <f t="shared" si="12"/>
        <v>0</v>
      </c>
      <c r="AF157" s="50">
        <f t="shared" si="12"/>
        <v>0</v>
      </c>
      <c r="AG157" s="50">
        <f t="shared" si="12"/>
        <v>0</v>
      </c>
      <c r="AH157" s="50">
        <f t="shared" si="12"/>
        <v>0</v>
      </c>
      <c r="AI157" s="50">
        <f t="shared" si="12"/>
        <v>0</v>
      </c>
      <c r="AJ157" s="51">
        <f t="shared" si="12"/>
        <v>0</v>
      </c>
      <c r="AK157" s="37"/>
      <c r="AL157" s="37"/>
      <c r="AN157" s="230">
        <f t="shared" si="7"/>
        <v>3.589999999999999</v>
      </c>
      <c r="AO157" s="19">
        <v>86400</v>
      </c>
      <c r="AP157" s="231">
        <f t="shared" si="8"/>
        <v>310175.99999999988</v>
      </c>
    </row>
    <row r="158" spans="1:42" ht="16.5" thickTop="1" thickBot="1" x14ac:dyDescent="0.3">
      <c r="F158" s="221" t="s">
        <v>359</v>
      </c>
    </row>
    <row r="159" spans="1:42" ht="24.75" thickTop="1" thickBot="1" x14ac:dyDescent="0.4">
      <c r="A159" s="215" t="s">
        <v>376</v>
      </c>
      <c r="B159" s="216"/>
      <c r="C159" s="216"/>
      <c r="D159" s="217" t="s">
        <v>356</v>
      </c>
      <c r="E159" s="218">
        <f t="shared" ref="E159:AJ159" si="13">E157+E151+E40+E22+E11</f>
        <v>75274444.799999982</v>
      </c>
      <c r="F159" s="219">
        <f t="shared" si="13"/>
        <v>43.859999999999992</v>
      </c>
      <c r="G159" s="219">
        <f t="shared" si="13"/>
        <v>42.75</v>
      </c>
      <c r="H159" s="219">
        <f t="shared" si="13"/>
        <v>40.889999999999993</v>
      </c>
      <c r="I159" s="219">
        <f t="shared" si="13"/>
        <v>30.259999999999998</v>
      </c>
      <c r="J159" s="219">
        <f t="shared" si="13"/>
        <v>23.71</v>
      </c>
      <c r="K159" s="219">
        <f t="shared" si="13"/>
        <v>27.93</v>
      </c>
      <c r="L159" s="219">
        <f t="shared" si="13"/>
        <v>27.789999999999988</v>
      </c>
      <c r="M159" s="219">
        <f t="shared" si="13"/>
        <v>26.259999999999998</v>
      </c>
      <c r="N159" s="219">
        <f t="shared" si="13"/>
        <v>21</v>
      </c>
      <c r="O159" s="219">
        <f t="shared" si="13"/>
        <v>20.330000000000005</v>
      </c>
      <c r="P159" s="219">
        <f t="shared" si="13"/>
        <v>20.419999999999998</v>
      </c>
      <c r="Q159" s="219">
        <f t="shared" si="13"/>
        <v>20.710000000000004</v>
      </c>
      <c r="R159" s="219">
        <f t="shared" si="13"/>
        <v>30.599999999999998</v>
      </c>
      <c r="S159" s="219">
        <f t="shared" si="13"/>
        <v>27.549999999999994</v>
      </c>
      <c r="T159" s="219">
        <f t="shared" si="13"/>
        <v>26.799999999999997</v>
      </c>
      <c r="U159" s="219">
        <f t="shared" si="13"/>
        <v>25.240000000000002</v>
      </c>
      <c r="V159" s="219">
        <f t="shared" si="13"/>
        <v>26.32</v>
      </c>
      <c r="W159" s="219">
        <f t="shared" si="13"/>
        <v>27.419999999999991</v>
      </c>
      <c r="X159" s="219">
        <f t="shared" si="13"/>
        <v>29.279999999999994</v>
      </c>
      <c r="Y159" s="219">
        <f t="shared" si="13"/>
        <v>38.004999999999995</v>
      </c>
      <c r="Z159" s="219">
        <f t="shared" si="13"/>
        <v>38.604999999999997</v>
      </c>
      <c r="AA159" s="219">
        <f t="shared" si="13"/>
        <v>38.924999999999997</v>
      </c>
      <c r="AB159" s="219">
        <f t="shared" si="13"/>
        <v>35.824999999999989</v>
      </c>
      <c r="AC159" s="219">
        <f t="shared" si="13"/>
        <v>35.274999999999991</v>
      </c>
      <c r="AD159" s="219">
        <f t="shared" si="13"/>
        <v>32.514999999999993</v>
      </c>
      <c r="AE159" s="219">
        <f t="shared" si="13"/>
        <v>25.154999999999998</v>
      </c>
      <c r="AF159" s="219">
        <f t="shared" si="13"/>
        <v>21.306999999999999</v>
      </c>
      <c r="AG159" s="219">
        <f t="shared" si="13"/>
        <v>17.889999999999993</v>
      </c>
      <c r="AH159" s="219">
        <f t="shared" si="13"/>
        <v>16.66</v>
      </c>
      <c r="AI159" s="219">
        <f t="shared" si="13"/>
        <v>16.420000000000005</v>
      </c>
      <c r="AJ159" s="220">
        <f t="shared" si="13"/>
        <v>15.530000000000006</v>
      </c>
      <c r="AK159" s="332"/>
      <c r="AL159" s="332"/>
      <c r="AP159" s="27">
        <f>SUM(AP157+AP151+AP40+AP22+AP11)</f>
        <v>75274444.799999982</v>
      </c>
    </row>
    <row r="160" spans="1:42" ht="16.5" thickTop="1" thickBot="1" x14ac:dyDescent="0.3">
      <c r="E160" s="212" t="s">
        <v>365</v>
      </c>
      <c r="F160" s="206">
        <f t="shared" ref="F160:AJ160" si="14">86400*F159</f>
        <v>3789503.9999999995</v>
      </c>
      <c r="G160" s="207">
        <f t="shared" si="14"/>
        <v>3693600</v>
      </c>
      <c r="H160" s="207">
        <f>86400*H159</f>
        <v>3532895.9999999995</v>
      </c>
      <c r="I160" s="207">
        <f>86400*I159</f>
        <v>2614464</v>
      </c>
      <c r="J160" s="207">
        <f t="shared" si="14"/>
        <v>2048544</v>
      </c>
      <c r="K160" s="207">
        <f t="shared" si="14"/>
        <v>2413152</v>
      </c>
      <c r="L160" s="207">
        <f t="shared" si="14"/>
        <v>2401055.9999999991</v>
      </c>
      <c r="M160" s="207">
        <f t="shared" si="14"/>
        <v>2268864</v>
      </c>
      <c r="N160" s="207">
        <f t="shared" si="14"/>
        <v>1814400</v>
      </c>
      <c r="O160" s="207">
        <f t="shared" si="14"/>
        <v>1756512.0000000005</v>
      </c>
      <c r="P160" s="207">
        <f t="shared" si="14"/>
        <v>1764287.9999999998</v>
      </c>
      <c r="Q160" s="207">
        <f t="shared" si="14"/>
        <v>1789344.0000000005</v>
      </c>
      <c r="R160" s="207">
        <f t="shared" si="14"/>
        <v>2643840</v>
      </c>
      <c r="S160" s="207">
        <f t="shared" si="14"/>
        <v>2380319.9999999995</v>
      </c>
      <c r="T160" s="207">
        <f t="shared" si="14"/>
        <v>2315519.9999999995</v>
      </c>
      <c r="U160" s="223">
        <f t="shared" si="14"/>
        <v>2180736</v>
      </c>
      <c r="V160" s="207">
        <f t="shared" si="14"/>
        <v>2274048</v>
      </c>
      <c r="W160" s="207">
        <f t="shared" si="14"/>
        <v>2369087.9999999991</v>
      </c>
      <c r="X160" s="207">
        <f t="shared" si="14"/>
        <v>2529791.9999999995</v>
      </c>
      <c r="Y160" s="207">
        <f t="shared" si="14"/>
        <v>3283631.9999999995</v>
      </c>
      <c r="Z160" s="207">
        <f t="shared" si="14"/>
        <v>3335471.9999999995</v>
      </c>
      <c r="AA160" s="207">
        <f t="shared" si="14"/>
        <v>3363119.9999999995</v>
      </c>
      <c r="AB160" s="207">
        <f t="shared" si="14"/>
        <v>3095279.9999999991</v>
      </c>
      <c r="AC160" s="207">
        <f t="shared" si="14"/>
        <v>3047759.9999999991</v>
      </c>
      <c r="AD160" s="207">
        <f t="shared" si="14"/>
        <v>2809295.9999999995</v>
      </c>
      <c r="AE160" s="207">
        <f t="shared" si="14"/>
        <v>2173392</v>
      </c>
      <c r="AF160" s="207">
        <f t="shared" si="14"/>
        <v>1840924.7999999998</v>
      </c>
      <c r="AG160" s="207">
        <f t="shared" si="14"/>
        <v>1545695.9999999995</v>
      </c>
      <c r="AH160" s="207">
        <f t="shared" si="14"/>
        <v>1439424</v>
      </c>
      <c r="AI160" s="207">
        <f t="shared" si="14"/>
        <v>1418688.0000000005</v>
      </c>
      <c r="AJ160" s="208">
        <f t="shared" si="14"/>
        <v>1341792.0000000005</v>
      </c>
      <c r="AK160" s="333"/>
      <c r="AL160" s="333"/>
      <c r="AM160" s="209"/>
    </row>
    <row r="161" spans="5:39" ht="15.75" thickTop="1" x14ac:dyDescent="0.25">
      <c r="E161" s="213" t="s">
        <v>355</v>
      </c>
      <c r="AM161" s="209"/>
    </row>
  </sheetData>
  <conditionalFormatting sqref="F5:AL6 F8:AL9">
    <cfRule type="cellIs" dxfId="41" priority="37" operator="greaterThan">
      <formula>0</formula>
    </cfRule>
  </conditionalFormatting>
  <conditionalFormatting sqref="F13:AL14 F16:AL18">
    <cfRule type="cellIs" dxfId="40" priority="36" operator="greaterThan">
      <formula>0</formula>
    </cfRule>
  </conditionalFormatting>
  <conditionalFormatting sqref="F27:AL38">
    <cfRule type="cellIs" dxfId="39" priority="35" operator="greaterThan">
      <formula>0</formula>
    </cfRule>
  </conditionalFormatting>
  <conditionalFormatting sqref="F44:AL94">
    <cfRule type="cellIs" dxfId="38" priority="34" operator="greaterThan">
      <formula>0</formula>
    </cfRule>
  </conditionalFormatting>
  <conditionalFormatting sqref="F153:AL155">
    <cfRule type="cellIs" dxfId="37" priority="33" operator="greaterThan">
      <formula>0</formula>
    </cfRule>
  </conditionalFormatting>
  <conditionalFormatting sqref="S123:AL125">
    <cfRule type="cellIs" dxfId="36" priority="24" operator="greaterThan">
      <formula>0</formula>
    </cfRule>
  </conditionalFormatting>
  <conditionalFormatting sqref="F25:AL25">
    <cfRule type="cellIs" dxfId="35" priority="21" operator="greaterThan">
      <formula>0</formula>
    </cfRule>
  </conditionalFormatting>
  <conditionalFormatting sqref="F24:AL24">
    <cfRule type="cellIs" dxfId="34" priority="13" operator="greaterThan">
      <formula>0</formula>
    </cfRule>
  </conditionalFormatting>
  <conditionalFormatting sqref="K123:Q124">
    <cfRule type="cellIs" dxfId="33" priority="12" operator="greaterThan">
      <formula>0</formula>
    </cfRule>
  </conditionalFormatting>
  <conditionalFormatting sqref="R123:R125">
    <cfRule type="cellIs" dxfId="32" priority="11" operator="greaterThan">
      <formula>0</formula>
    </cfRule>
  </conditionalFormatting>
  <conditionalFormatting sqref="F128:F129 F131 F133 F135:F136 F138:F141 F145:F148 F124:F126">
    <cfRule type="cellIs" dxfId="31" priority="10" operator="greaterThan">
      <formula>0</formula>
    </cfRule>
  </conditionalFormatting>
  <conditionalFormatting sqref="F97:F123">
    <cfRule type="cellIs" dxfId="30" priority="9" operator="greaterThan">
      <formula>0</formula>
    </cfRule>
  </conditionalFormatting>
  <conditionalFormatting sqref="G128:G129 G131 G133 G135:G136 G138:G141 G145:G148 G124:G126">
    <cfRule type="cellIs" dxfId="29" priority="8" operator="greaterThan">
      <formula>0</formula>
    </cfRule>
  </conditionalFormatting>
  <conditionalFormatting sqref="G97:G123">
    <cfRule type="cellIs" dxfId="28" priority="7" operator="greaterThan">
      <formula>0</formula>
    </cfRule>
  </conditionalFormatting>
  <conditionalFormatting sqref="H128:H129 H131 H133 H135:H136 H138:H141 H145:H148 H124:H126">
    <cfRule type="cellIs" dxfId="27" priority="6" operator="greaterThan">
      <formula>0</formula>
    </cfRule>
  </conditionalFormatting>
  <conditionalFormatting sqref="H97:H123">
    <cfRule type="cellIs" dxfId="26" priority="5" operator="greaterThan">
      <formula>0</formula>
    </cfRule>
  </conditionalFormatting>
  <conditionalFormatting sqref="I128:I129 I131 I133 I135:I136 I138:I141 I145:I148 I124:I126">
    <cfRule type="cellIs" dxfId="25" priority="4" operator="greaterThan">
      <formula>0</formula>
    </cfRule>
  </conditionalFormatting>
  <conditionalFormatting sqref="I97:I123">
    <cfRule type="cellIs" dxfId="24" priority="3" operator="greaterThan">
      <formula>0</formula>
    </cfRule>
  </conditionalFormatting>
  <conditionalFormatting sqref="J124:J126 K125:Q126 J128:AL129 J131:AL131 J133:AL133 J135:AL136 J138:AL141 R126:AL126 J145:AL148">
    <cfRule type="cellIs" dxfId="23" priority="2" operator="greaterThan">
      <formula>0</formula>
    </cfRule>
  </conditionalFormatting>
  <conditionalFormatting sqref="J97:J123 K97:AL122">
    <cfRule type="cellIs" dxfId="22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AP161"/>
  <sheetViews>
    <sheetView zoomScale="110" zoomScaleNormal="110" workbookViewId="0">
      <pane xSplit="5" ySplit="4" topLeftCell="Y77" activePane="bottomRight" state="frozen"/>
      <selection pane="topRight" activeCell="O1" sqref="O1"/>
      <selection pane="bottomLeft" activeCell="A4" sqref="A4"/>
      <selection pane="bottomRight" activeCell="C90" sqref="C90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7.42578125" style="6" customWidth="1"/>
    <col min="6" max="14" width="9.140625" style="37" customWidth="1"/>
    <col min="15" max="16" width="9.140625" style="13" customWidth="1"/>
    <col min="17" max="20" width="9.140625" style="13"/>
    <col min="21" max="21" width="9.140625" style="37"/>
    <col min="22" max="23" width="9.140625" style="13"/>
    <col min="24" max="26" width="9.140625" style="4"/>
    <col min="27" max="27" width="9.140625" style="13"/>
    <col min="28" max="28" width="9.140625" style="4"/>
    <col min="29" max="29" width="9.140625" style="13"/>
    <col min="30" max="30" width="9.140625" style="4" customWidth="1"/>
    <col min="31" max="37" width="9.140625" style="4"/>
    <col min="38" max="38" width="9.7109375" style="4" bestFit="1" customWidth="1"/>
    <col min="42" max="42" width="13.5703125" customWidth="1"/>
    <col min="248" max="248" width="13.42578125" bestFit="1" customWidth="1"/>
    <col min="249" max="249" width="22.28515625" bestFit="1" customWidth="1"/>
    <col min="250" max="250" width="27.5703125" bestFit="1" customWidth="1"/>
    <col min="251" max="251" width="9.7109375" bestFit="1" customWidth="1"/>
    <col min="252" max="253" width="9.7109375" customWidth="1"/>
    <col min="254" max="254" width="14.140625" customWidth="1"/>
    <col min="255" max="255" width="15.42578125" bestFit="1" customWidth="1"/>
    <col min="256" max="256" width="15.140625" bestFit="1" customWidth="1"/>
    <col min="257" max="258" width="11.28515625" bestFit="1" customWidth="1"/>
    <col min="259" max="259" width="12" customWidth="1"/>
    <col min="260" max="260" width="13.140625" customWidth="1"/>
    <col min="261" max="266" width="7.7109375" customWidth="1"/>
    <col min="267" max="267" width="8.5703125" bestFit="1" customWidth="1"/>
    <col min="268" max="269" width="7.7109375" customWidth="1"/>
    <col min="270" max="270" width="8.5703125" bestFit="1" customWidth="1"/>
    <col min="271" max="271" width="7.7109375" customWidth="1"/>
    <col min="504" max="504" width="13.42578125" bestFit="1" customWidth="1"/>
    <col min="505" max="505" width="22.28515625" bestFit="1" customWidth="1"/>
    <col min="506" max="506" width="27.5703125" bestFit="1" customWidth="1"/>
    <col min="507" max="507" width="9.7109375" bestFit="1" customWidth="1"/>
    <col min="508" max="509" width="9.7109375" customWidth="1"/>
    <col min="510" max="510" width="14.140625" customWidth="1"/>
    <col min="511" max="511" width="15.42578125" bestFit="1" customWidth="1"/>
    <col min="512" max="512" width="15.140625" bestFit="1" customWidth="1"/>
    <col min="513" max="514" width="11.28515625" bestFit="1" customWidth="1"/>
    <col min="515" max="515" width="12" customWidth="1"/>
    <col min="516" max="516" width="13.140625" customWidth="1"/>
    <col min="517" max="522" width="7.7109375" customWidth="1"/>
    <col min="523" max="523" width="8.5703125" bestFit="1" customWidth="1"/>
    <col min="524" max="525" width="7.7109375" customWidth="1"/>
    <col min="526" max="526" width="8.5703125" bestFit="1" customWidth="1"/>
    <col min="527" max="527" width="7.7109375" customWidth="1"/>
    <col min="760" max="760" width="13.42578125" bestFit="1" customWidth="1"/>
    <col min="761" max="761" width="22.28515625" bestFit="1" customWidth="1"/>
    <col min="762" max="762" width="27.5703125" bestFit="1" customWidth="1"/>
    <col min="763" max="763" width="9.7109375" bestFit="1" customWidth="1"/>
    <col min="764" max="765" width="9.7109375" customWidth="1"/>
    <col min="766" max="766" width="14.140625" customWidth="1"/>
    <col min="767" max="767" width="15.42578125" bestFit="1" customWidth="1"/>
    <col min="768" max="768" width="15.140625" bestFit="1" customWidth="1"/>
    <col min="769" max="770" width="11.28515625" bestFit="1" customWidth="1"/>
    <col min="771" max="771" width="12" customWidth="1"/>
    <col min="772" max="772" width="13.140625" customWidth="1"/>
    <col min="773" max="778" width="7.7109375" customWidth="1"/>
    <col min="779" max="779" width="8.5703125" bestFit="1" customWidth="1"/>
    <col min="780" max="781" width="7.7109375" customWidth="1"/>
    <col min="782" max="782" width="8.5703125" bestFit="1" customWidth="1"/>
    <col min="783" max="783" width="7.7109375" customWidth="1"/>
    <col min="1016" max="1016" width="13.42578125" bestFit="1" customWidth="1"/>
    <col min="1017" max="1017" width="22.28515625" bestFit="1" customWidth="1"/>
    <col min="1018" max="1018" width="27.5703125" bestFit="1" customWidth="1"/>
    <col min="1019" max="1019" width="9.7109375" bestFit="1" customWidth="1"/>
    <col min="1020" max="1021" width="9.7109375" customWidth="1"/>
    <col min="1022" max="1022" width="14.140625" customWidth="1"/>
    <col min="1023" max="1023" width="15.42578125" bestFit="1" customWidth="1"/>
    <col min="1024" max="1024" width="15.140625" bestFit="1" customWidth="1"/>
    <col min="1025" max="1026" width="11.28515625" bestFit="1" customWidth="1"/>
    <col min="1027" max="1027" width="12" customWidth="1"/>
    <col min="1028" max="1028" width="13.140625" customWidth="1"/>
    <col min="1029" max="1034" width="7.7109375" customWidth="1"/>
    <col min="1035" max="1035" width="8.5703125" bestFit="1" customWidth="1"/>
    <col min="1036" max="1037" width="7.7109375" customWidth="1"/>
    <col min="1038" max="1038" width="8.5703125" bestFit="1" customWidth="1"/>
    <col min="1039" max="1039" width="7.7109375" customWidth="1"/>
    <col min="1272" max="1272" width="13.42578125" bestFit="1" customWidth="1"/>
    <col min="1273" max="1273" width="22.28515625" bestFit="1" customWidth="1"/>
    <col min="1274" max="1274" width="27.5703125" bestFit="1" customWidth="1"/>
    <col min="1275" max="1275" width="9.7109375" bestFit="1" customWidth="1"/>
    <col min="1276" max="1277" width="9.7109375" customWidth="1"/>
    <col min="1278" max="1278" width="14.140625" customWidth="1"/>
    <col min="1279" max="1279" width="15.42578125" bestFit="1" customWidth="1"/>
    <col min="1280" max="1280" width="15.140625" bestFit="1" customWidth="1"/>
    <col min="1281" max="1282" width="11.28515625" bestFit="1" customWidth="1"/>
    <col min="1283" max="1283" width="12" customWidth="1"/>
    <col min="1284" max="1284" width="13.140625" customWidth="1"/>
    <col min="1285" max="1290" width="7.7109375" customWidth="1"/>
    <col min="1291" max="1291" width="8.5703125" bestFit="1" customWidth="1"/>
    <col min="1292" max="1293" width="7.7109375" customWidth="1"/>
    <col min="1294" max="1294" width="8.5703125" bestFit="1" customWidth="1"/>
    <col min="1295" max="1295" width="7.7109375" customWidth="1"/>
    <col min="1528" max="1528" width="13.42578125" bestFit="1" customWidth="1"/>
    <col min="1529" max="1529" width="22.28515625" bestFit="1" customWidth="1"/>
    <col min="1530" max="1530" width="27.5703125" bestFit="1" customWidth="1"/>
    <col min="1531" max="1531" width="9.7109375" bestFit="1" customWidth="1"/>
    <col min="1532" max="1533" width="9.7109375" customWidth="1"/>
    <col min="1534" max="1534" width="14.140625" customWidth="1"/>
    <col min="1535" max="1535" width="15.42578125" bestFit="1" customWidth="1"/>
    <col min="1536" max="1536" width="15.140625" bestFit="1" customWidth="1"/>
    <col min="1537" max="1538" width="11.28515625" bestFit="1" customWidth="1"/>
    <col min="1539" max="1539" width="12" customWidth="1"/>
    <col min="1540" max="1540" width="13.140625" customWidth="1"/>
    <col min="1541" max="1546" width="7.7109375" customWidth="1"/>
    <col min="1547" max="1547" width="8.5703125" bestFit="1" customWidth="1"/>
    <col min="1548" max="1549" width="7.7109375" customWidth="1"/>
    <col min="1550" max="1550" width="8.5703125" bestFit="1" customWidth="1"/>
    <col min="1551" max="1551" width="7.7109375" customWidth="1"/>
    <col min="1784" max="1784" width="13.42578125" bestFit="1" customWidth="1"/>
    <col min="1785" max="1785" width="22.28515625" bestFit="1" customWidth="1"/>
    <col min="1786" max="1786" width="27.5703125" bestFit="1" customWidth="1"/>
    <col min="1787" max="1787" width="9.7109375" bestFit="1" customWidth="1"/>
    <col min="1788" max="1789" width="9.7109375" customWidth="1"/>
    <col min="1790" max="1790" width="14.140625" customWidth="1"/>
    <col min="1791" max="1791" width="15.42578125" bestFit="1" customWidth="1"/>
    <col min="1792" max="1792" width="15.140625" bestFit="1" customWidth="1"/>
    <col min="1793" max="1794" width="11.28515625" bestFit="1" customWidth="1"/>
    <col min="1795" max="1795" width="12" customWidth="1"/>
    <col min="1796" max="1796" width="13.140625" customWidth="1"/>
    <col min="1797" max="1802" width="7.7109375" customWidth="1"/>
    <col min="1803" max="1803" width="8.5703125" bestFit="1" customWidth="1"/>
    <col min="1804" max="1805" width="7.7109375" customWidth="1"/>
    <col min="1806" max="1806" width="8.5703125" bestFit="1" customWidth="1"/>
    <col min="1807" max="1807" width="7.7109375" customWidth="1"/>
    <col min="2040" max="2040" width="13.42578125" bestFit="1" customWidth="1"/>
    <col min="2041" max="2041" width="22.28515625" bestFit="1" customWidth="1"/>
    <col min="2042" max="2042" width="27.5703125" bestFit="1" customWidth="1"/>
    <col min="2043" max="2043" width="9.7109375" bestFit="1" customWidth="1"/>
    <col min="2044" max="2045" width="9.7109375" customWidth="1"/>
    <col min="2046" max="2046" width="14.140625" customWidth="1"/>
    <col min="2047" max="2047" width="15.42578125" bestFit="1" customWidth="1"/>
    <col min="2048" max="2048" width="15.140625" bestFit="1" customWidth="1"/>
    <col min="2049" max="2050" width="11.28515625" bestFit="1" customWidth="1"/>
    <col min="2051" max="2051" width="12" customWidth="1"/>
    <col min="2052" max="2052" width="13.140625" customWidth="1"/>
    <col min="2053" max="2058" width="7.7109375" customWidth="1"/>
    <col min="2059" max="2059" width="8.5703125" bestFit="1" customWidth="1"/>
    <col min="2060" max="2061" width="7.7109375" customWidth="1"/>
    <col min="2062" max="2062" width="8.5703125" bestFit="1" customWidth="1"/>
    <col min="2063" max="2063" width="7.7109375" customWidth="1"/>
    <col min="2296" max="2296" width="13.42578125" bestFit="1" customWidth="1"/>
    <col min="2297" max="2297" width="22.28515625" bestFit="1" customWidth="1"/>
    <col min="2298" max="2298" width="27.5703125" bestFit="1" customWidth="1"/>
    <col min="2299" max="2299" width="9.7109375" bestFit="1" customWidth="1"/>
    <col min="2300" max="2301" width="9.7109375" customWidth="1"/>
    <col min="2302" max="2302" width="14.140625" customWidth="1"/>
    <col min="2303" max="2303" width="15.42578125" bestFit="1" customWidth="1"/>
    <col min="2304" max="2304" width="15.140625" bestFit="1" customWidth="1"/>
    <col min="2305" max="2306" width="11.28515625" bestFit="1" customWidth="1"/>
    <col min="2307" max="2307" width="12" customWidth="1"/>
    <col min="2308" max="2308" width="13.140625" customWidth="1"/>
    <col min="2309" max="2314" width="7.7109375" customWidth="1"/>
    <col min="2315" max="2315" width="8.5703125" bestFit="1" customWidth="1"/>
    <col min="2316" max="2317" width="7.7109375" customWidth="1"/>
    <col min="2318" max="2318" width="8.5703125" bestFit="1" customWidth="1"/>
    <col min="2319" max="2319" width="7.7109375" customWidth="1"/>
    <col min="2552" max="2552" width="13.42578125" bestFit="1" customWidth="1"/>
    <col min="2553" max="2553" width="22.28515625" bestFit="1" customWidth="1"/>
    <col min="2554" max="2554" width="27.5703125" bestFit="1" customWidth="1"/>
    <col min="2555" max="2555" width="9.7109375" bestFit="1" customWidth="1"/>
    <col min="2556" max="2557" width="9.7109375" customWidth="1"/>
    <col min="2558" max="2558" width="14.140625" customWidth="1"/>
    <col min="2559" max="2559" width="15.42578125" bestFit="1" customWidth="1"/>
    <col min="2560" max="2560" width="15.140625" bestFit="1" customWidth="1"/>
    <col min="2561" max="2562" width="11.28515625" bestFit="1" customWidth="1"/>
    <col min="2563" max="2563" width="12" customWidth="1"/>
    <col min="2564" max="2564" width="13.140625" customWidth="1"/>
    <col min="2565" max="2570" width="7.7109375" customWidth="1"/>
    <col min="2571" max="2571" width="8.5703125" bestFit="1" customWidth="1"/>
    <col min="2572" max="2573" width="7.7109375" customWidth="1"/>
    <col min="2574" max="2574" width="8.5703125" bestFit="1" customWidth="1"/>
    <col min="2575" max="2575" width="7.7109375" customWidth="1"/>
    <col min="2808" max="2808" width="13.42578125" bestFit="1" customWidth="1"/>
    <col min="2809" max="2809" width="22.28515625" bestFit="1" customWidth="1"/>
    <col min="2810" max="2810" width="27.5703125" bestFit="1" customWidth="1"/>
    <col min="2811" max="2811" width="9.7109375" bestFit="1" customWidth="1"/>
    <col min="2812" max="2813" width="9.7109375" customWidth="1"/>
    <col min="2814" max="2814" width="14.140625" customWidth="1"/>
    <col min="2815" max="2815" width="15.42578125" bestFit="1" customWidth="1"/>
    <col min="2816" max="2816" width="15.140625" bestFit="1" customWidth="1"/>
    <col min="2817" max="2818" width="11.28515625" bestFit="1" customWidth="1"/>
    <col min="2819" max="2819" width="12" customWidth="1"/>
    <col min="2820" max="2820" width="13.140625" customWidth="1"/>
    <col min="2821" max="2826" width="7.7109375" customWidth="1"/>
    <col min="2827" max="2827" width="8.5703125" bestFit="1" customWidth="1"/>
    <col min="2828" max="2829" width="7.7109375" customWidth="1"/>
    <col min="2830" max="2830" width="8.5703125" bestFit="1" customWidth="1"/>
    <col min="2831" max="2831" width="7.7109375" customWidth="1"/>
    <col min="3064" max="3064" width="13.42578125" bestFit="1" customWidth="1"/>
    <col min="3065" max="3065" width="22.28515625" bestFit="1" customWidth="1"/>
    <col min="3066" max="3066" width="27.5703125" bestFit="1" customWidth="1"/>
    <col min="3067" max="3067" width="9.7109375" bestFit="1" customWidth="1"/>
    <col min="3068" max="3069" width="9.7109375" customWidth="1"/>
    <col min="3070" max="3070" width="14.140625" customWidth="1"/>
    <col min="3071" max="3071" width="15.42578125" bestFit="1" customWidth="1"/>
    <col min="3072" max="3072" width="15.140625" bestFit="1" customWidth="1"/>
    <col min="3073" max="3074" width="11.28515625" bestFit="1" customWidth="1"/>
    <col min="3075" max="3075" width="12" customWidth="1"/>
    <col min="3076" max="3076" width="13.140625" customWidth="1"/>
    <col min="3077" max="3082" width="7.7109375" customWidth="1"/>
    <col min="3083" max="3083" width="8.5703125" bestFit="1" customWidth="1"/>
    <col min="3084" max="3085" width="7.7109375" customWidth="1"/>
    <col min="3086" max="3086" width="8.5703125" bestFit="1" customWidth="1"/>
    <col min="3087" max="3087" width="7.7109375" customWidth="1"/>
    <col min="3320" max="3320" width="13.42578125" bestFit="1" customWidth="1"/>
    <col min="3321" max="3321" width="22.28515625" bestFit="1" customWidth="1"/>
    <col min="3322" max="3322" width="27.5703125" bestFit="1" customWidth="1"/>
    <col min="3323" max="3323" width="9.7109375" bestFit="1" customWidth="1"/>
    <col min="3324" max="3325" width="9.7109375" customWidth="1"/>
    <col min="3326" max="3326" width="14.140625" customWidth="1"/>
    <col min="3327" max="3327" width="15.42578125" bestFit="1" customWidth="1"/>
    <col min="3328" max="3328" width="15.140625" bestFit="1" customWidth="1"/>
    <col min="3329" max="3330" width="11.28515625" bestFit="1" customWidth="1"/>
    <col min="3331" max="3331" width="12" customWidth="1"/>
    <col min="3332" max="3332" width="13.140625" customWidth="1"/>
    <col min="3333" max="3338" width="7.7109375" customWidth="1"/>
    <col min="3339" max="3339" width="8.5703125" bestFit="1" customWidth="1"/>
    <col min="3340" max="3341" width="7.7109375" customWidth="1"/>
    <col min="3342" max="3342" width="8.5703125" bestFit="1" customWidth="1"/>
    <col min="3343" max="3343" width="7.7109375" customWidth="1"/>
    <col min="3576" max="3576" width="13.42578125" bestFit="1" customWidth="1"/>
    <col min="3577" max="3577" width="22.28515625" bestFit="1" customWidth="1"/>
    <col min="3578" max="3578" width="27.5703125" bestFit="1" customWidth="1"/>
    <col min="3579" max="3579" width="9.7109375" bestFit="1" customWidth="1"/>
    <col min="3580" max="3581" width="9.7109375" customWidth="1"/>
    <col min="3582" max="3582" width="14.140625" customWidth="1"/>
    <col min="3583" max="3583" width="15.42578125" bestFit="1" customWidth="1"/>
    <col min="3584" max="3584" width="15.140625" bestFit="1" customWidth="1"/>
    <col min="3585" max="3586" width="11.28515625" bestFit="1" customWidth="1"/>
    <col min="3587" max="3587" width="12" customWidth="1"/>
    <col min="3588" max="3588" width="13.140625" customWidth="1"/>
    <col min="3589" max="3594" width="7.7109375" customWidth="1"/>
    <col min="3595" max="3595" width="8.5703125" bestFit="1" customWidth="1"/>
    <col min="3596" max="3597" width="7.7109375" customWidth="1"/>
    <col min="3598" max="3598" width="8.5703125" bestFit="1" customWidth="1"/>
    <col min="3599" max="3599" width="7.7109375" customWidth="1"/>
    <col min="3832" max="3832" width="13.42578125" bestFit="1" customWidth="1"/>
    <col min="3833" max="3833" width="22.28515625" bestFit="1" customWidth="1"/>
    <col min="3834" max="3834" width="27.5703125" bestFit="1" customWidth="1"/>
    <col min="3835" max="3835" width="9.7109375" bestFit="1" customWidth="1"/>
    <col min="3836" max="3837" width="9.7109375" customWidth="1"/>
    <col min="3838" max="3838" width="14.140625" customWidth="1"/>
    <col min="3839" max="3839" width="15.42578125" bestFit="1" customWidth="1"/>
    <col min="3840" max="3840" width="15.140625" bestFit="1" customWidth="1"/>
    <col min="3841" max="3842" width="11.28515625" bestFit="1" customWidth="1"/>
    <col min="3843" max="3843" width="12" customWidth="1"/>
    <col min="3844" max="3844" width="13.140625" customWidth="1"/>
    <col min="3845" max="3850" width="7.7109375" customWidth="1"/>
    <col min="3851" max="3851" width="8.5703125" bestFit="1" customWidth="1"/>
    <col min="3852" max="3853" width="7.7109375" customWidth="1"/>
    <col min="3854" max="3854" width="8.5703125" bestFit="1" customWidth="1"/>
    <col min="3855" max="3855" width="7.7109375" customWidth="1"/>
    <col min="4088" max="4088" width="13.42578125" bestFit="1" customWidth="1"/>
    <col min="4089" max="4089" width="22.28515625" bestFit="1" customWidth="1"/>
    <col min="4090" max="4090" width="27.5703125" bestFit="1" customWidth="1"/>
    <col min="4091" max="4091" width="9.7109375" bestFit="1" customWidth="1"/>
    <col min="4092" max="4093" width="9.7109375" customWidth="1"/>
    <col min="4094" max="4094" width="14.140625" customWidth="1"/>
    <col min="4095" max="4095" width="15.42578125" bestFit="1" customWidth="1"/>
    <col min="4096" max="4096" width="15.140625" bestFit="1" customWidth="1"/>
    <col min="4097" max="4098" width="11.28515625" bestFit="1" customWidth="1"/>
    <col min="4099" max="4099" width="12" customWidth="1"/>
    <col min="4100" max="4100" width="13.140625" customWidth="1"/>
    <col min="4101" max="4106" width="7.7109375" customWidth="1"/>
    <col min="4107" max="4107" width="8.5703125" bestFit="1" customWidth="1"/>
    <col min="4108" max="4109" width="7.7109375" customWidth="1"/>
    <col min="4110" max="4110" width="8.5703125" bestFit="1" customWidth="1"/>
    <col min="4111" max="4111" width="7.7109375" customWidth="1"/>
    <col min="4344" max="4344" width="13.42578125" bestFit="1" customWidth="1"/>
    <col min="4345" max="4345" width="22.28515625" bestFit="1" customWidth="1"/>
    <col min="4346" max="4346" width="27.5703125" bestFit="1" customWidth="1"/>
    <col min="4347" max="4347" width="9.7109375" bestFit="1" customWidth="1"/>
    <col min="4348" max="4349" width="9.7109375" customWidth="1"/>
    <col min="4350" max="4350" width="14.140625" customWidth="1"/>
    <col min="4351" max="4351" width="15.42578125" bestFit="1" customWidth="1"/>
    <col min="4352" max="4352" width="15.140625" bestFit="1" customWidth="1"/>
    <col min="4353" max="4354" width="11.28515625" bestFit="1" customWidth="1"/>
    <col min="4355" max="4355" width="12" customWidth="1"/>
    <col min="4356" max="4356" width="13.140625" customWidth="1"/>
    <col min="4357" max="4362" width="7.7109375" customWidth="1"/>
    <col min="4363" max="4363" width="8.5703125" bestFit="1" customWidth="1"/>
    <col min="4364" max="4365" width="7.7109375" customWidth="1"/>
    <col min="4366" max="4366" width="8.5703125" bestFit="1" customWidth="1"/>
    <col min="4367" max="4367" width="7.7109375" customWidth="1"/>
    <col min="4600" max="4600" width="13.42578125" bestFit="1" customWidth="1"/>
    <col min="4601" max="4601" width="22.28515625" bestFit="1" customWidth="1"/>
    <col min="4602" max="4602" width="27.5703125" bestFit="1" customWidth="1"/>
    <col min="4603" max="4603" width="9.7109375" bestFit="1" customWidth="1"/>
    <col min="4604" max="4605" width="9.7109375" customWidth="1"/>
    <col min="4606" max="4606" width="14.140625" customWidth="1"/>
    <col min="4607" max="4607" width="15.42578125" bestFit="1" customWidth="1"/>
    <col min="4608" max="4608" width="15.140625" bestFit="1" customWidth="1"/>
    <col min="4609" max="4610" width="11.28515625" bestFit="1" customWidth="1"/>
    <col min="4611" max="4611" width="12" customWidth="1"/>
    <col min="4612" max="4612" width="13.140625" customWidth="1"/>
    <col min="4613" max="4618" width="7.7109375" customWidth="1"/>
    <col min="4619" max="4619" width="8.5703125" bestFit="1" customWidth="1"/>
    <col min="4620" max="4621" width="7.7109375" customWidth="1"/>
    <col min="4622" max="4622" width="8.5703125" bestFit="1" customWidth="1"/>
    <col min="4623" max="4623" width="7.7109375" customWidth="1"/>
    <col min="4856" max="4856" width="13.42578125" bestFit="1" customWidth="1"/>
    <col min="4857" max="4857" width="22.28515625" bestFit="1" customWidth="1"/>
    <col min="4858" max="4858" width="27.5703125" bestFit="1" customWidth="1"/>
    <col min="4859" max="4859" width="9.7109375" bestFit="1" customWidth="1"/>
    <col min="4860" max="4861" width="9.7109375" customWidth="1"/>
    <col min="4862" max="4862" width="14.140625" customWidth="1"/>
    <col min="4863" max="4863" width="15.42578125" bestFit="1" customWidth="1"/>
    <col min="4864" max="4864" width="15.140625" bestFit="1" customWidth="1"/>
    <col min="4865" max="4866" width="11.28515625" bestFit="1" customWidth="1"/>
    <col min="4867" max="4867" width="12" customWidth="1"/>
    <col min="4868" max="4868" width="13.140625" customWidth="1"/>
    <col min="4869" max="4874" width="7.7109375" customWidth="1"/>
    <col min="4875" max="4875" width="8.5703125" bestFit="1" customWidth="1"/>
    <col min="4876" max="4877" width="7.7109375" customWidth="1"/>
    <col min="4878" max="4878" width="8.5703125" bestFit="1" customWidth="1"/>
    <col min="4879" max="4879" width="7.7109375" customWidth="1"/>
    <col min="5112" max="5112" width="13.42578125" bestFit="1" customWidth="1"/>
    <col min="5113" max="5113" width="22.28515625" bestFit="1" customWidth="1"/>
    <col min="5114" max="5114" width="27.5703125" bestFit="1" customWidth="1"/>
    <col min="5115" max="5115" width="9.7109375" bestFit="1" customWidth="1"/>
    <col min="5116" max="5117" width="9.7109375" customWidth="1"/>
    <col min="5118" max="5118" width="14.140625" customWidth="1"/>
    <col min="5119" max="5119" width="15.42578125" bestFit="1" customWidth="1"/>
    <col min="5120" max="5120" width="15.140625" bestFit="1" customWidth="1"/>
    <col min="5121" max="5122" width="11.28515625" bestFit="1" customWidth="1"/>
    <col min="5123" max="5123" width="12" customWidth="1"/>
    <col min="5124" max="5124" width="13.140625" customWidth="1"/>
    <col min="5125" max="5130" width="7.7109375" customWidth="1"/>
    <col min="5131" max="5131" width="8.5703125" bestFit="1" customWidth="1"/>
    <col min="5132" max="5133" width="7.7109375" customWidth="1"/>
    <col min="5134" max="5134" width="8.5703125" bestFit="1" customWidth="1"/>
    <col min="5135" max="5135" width="7.7109375" customWidth="1"/>
    <col min="5368" max="5368" width="13.42578125" bestFit="1" customWidth="1"/>
    <col min="5369" max="5369" width="22.28515625" bestFit="1" customWidth="1"/>
    <col min="5370" max="5370" width="27.5703125" bestFit="1" customWidth="1"/>
    <col min="5371" max="5371" width="9.7109375" bestFit="1" customWidth="1"/>
    <col min="5372" max="5373" width="9.7109375" customWidth="1"/>
    <col min="5374" max="5374" width="14.140625" customWidth="1"/>
    <col min="5375" max="5375" width="15.42578125" bestFit="1" customWidth="1"/>
    <col min="5376" max="5376" width="15.140625" bestFit="1" customWidth="1"/>
    <col min="5377" max="5378" width="11.28515625" bestFit="1" customWidth="1"/>
    <col min="5379" max="5379" width="12" customWidth="1"/>
    <col min="5380" max="5380" width="13.140625" customWidth="1"/>
    <col min="5381" max="5386" width="7.7109375" customWidth="1"/>
    <col min="5387" max="5387" width="8.5703125" bestFit="1" customWidth="1"/>
    <col min="5388" max="5389" width="7.7109375" customWidth="1"/>
    <col min="5390" max="5390" width="8.5703125" bestFit="1" customWidth="1"/>
    <col min="5391" max="5391" width="7.7109375" customWidth="1"/>
    <col min="5624" max="5624" width="13.42578125" bestFit="1" customWidth="1"/>
    <col min="5625" max="5625" width="22.28515625" bestFit="1" customWidth="1"/>
    <col min="5626" max="5626" width="27.5703125" bestFit="1" customWidth="1"/>
    <col min="5627" max="5627" width="9.7109375" bestFit="1" customWidth="1"/>
    <col min="5628" max="5629" width="9.7109375" customWidth="1"/>
    <col min="5630" max="5630" width="14.140625" customWidth="1"/>
    <col min="5631" max="5631" width="15.42578125" bestFit="1" customWidth="1"/>
    <col min="5632" max="5632" width="15.140625" bestFit="1" customWidth="1"/>
    <col min="5633" max="5634" width="11.28515625" bestFit="1" customWidth="1"/>
    <col min="5635" max="5635" width="12" customWidth="1"/>
    <col min="5636" max="5636" width="13.140625" customWidth="1"/>
    <col min="5637" max="5642" width="7.7109375" customWidth="1"/>
    <col min="5643" max="5643" width="8.5703125" bestFit="1" customWidth="1"/>
    <col min="5644" max="5645" width="7.7109375" customWidth="1"/>
    <col min="5646" max="5646" width="8.5703125" bestFit="1" customWidth="1"/>
    <col min="5647" max="5647" width="7.7109375" customWidth="1"/>
    <col min="5880" max="5880" width="13.42578125" bestFit="1" customWidth="1"/>
    <col min="5881" max="5881" width="22.28515625" bestFit="1" customWidth="1"/>
    <col min="5882" max="5882" width="27.5703125" bestFit="1" customWidth="1"/>
    <col min="5883" max="5883" width="9.7109375" bestFit="1" customWidth="1"/>
    <col min="5884" max="5885" width="9.7109375" customWidth="1"/>
    <col min="5886" max="5886" width="14.140625" customWidth="1"/>
    <col min="5887" max="5887" width="15.42578125" bestFit="1" customWidth="1"/>
    <col min="5888" max="5888" width="15.140625" bestFit="1" customWidth="1"/>
    <col min="5889" max="5890" width="11.28515625" bestFit="1" customWidth="1"/>
    <col min="5891" max="5891" width="12" customWidth="1"/>
    <col min="5892" max="5892" width="13.140625" customWidth="1"/>
    <col min="5893" max="5898" width="7.7109375" customWidth="1"/>
    <col min="5899" max="5899" width="8.5703125" bestFit="1" customWidth="1"/>
    <col min="5900" max="5901" width="7.7109375" customWidth="1"/>
    <col min="5902" max="5902" width="8.5703125" bestFit="1" customWidth="1"/>
    <col min="5903" max="5903" width="7.7109375" customWidth="1"/>
    <col min="6136" max="6136" width="13.42578125" bestFit="1" customWidth="1"/>
    <col min="6137" max="6137" width="22.28515625" bestFit="1" customWidth="1"/>
    <col min="6138" max="6138" width="27.5703125" bestFit="1" customWidth="1"/>
    <col min="6139" max="6139" width="9.7109375" bestFit="1" customWidth="1"/>
    <col min="6140" max="6141" width="9.7109375" customWidth="1"/>
    <col min="6142" max="6142" width="14.140625" customWidth="1"/>
    <col min="6143" max="6143" width="15.42578125" bestFit="1" customWidth="1"/>
    <col min="6144" max="6144" width="15.140625" bestFit="1" customWidth="1"/>
    <col min="6145" max="6146" width="11.28515625" bestFit="1" customWidth="1"/>
    <col min="6147" max="6147" width="12" customWidth="1"/>
    <col min="6148" max="6148" width="13.140625" customWidth="1"/>
    <col min="6149" max="6154" width="7.7109375" customWidth="1"/>
    <col min="6155" max="6155" width="8.5703125" bestFit="1" customWidth="1"/>
    <col min="6156" max="6157" width="7.7109375" customWidth="1"/>
    <col min="6158" max="6158" width="8.5703125" bestFit="1" customWidth="1"/>
    <col min="6159" max="6159" width="7.7109375" customWidth="1"/>
    <col min="6392" max="6392" width="13.42578125" bestFit="1" customWidth="1"/>
    <col min="6393" max="6393" width="22.28515625" bestFit="1" customWidth="1"/>
    <col min="6394" max="6394" width="27.5703125" bestFit="1" customWidth="1"/>
    <col min="6395" max="6395" width="9.7109375" bestFit="1" customWidth="1"/>
    <col min="6396" max="6397" width="9.7109375" customWidth="1"/>
    <col min="6398" max="6398" width="14.140625" customWidth="1"/>
    <col min="6399" max="6399" width="15.42578125" bestFit="1" customWidth="1"/>
    <col min="6400" max="6400" width="15.140625" bestFit="1" customWidth="1"/>
    <col min="6401" max="6402" width="11.28515625" bestFit="1" customWidth="1"/>
    <col min="6403" max="6403" width="12" customWidth="1"/>
    <col min="6404" max="6404" width="13.140625" customWidth="1"/>
    <col min="6405" max="6410" width="7.7109375" customWidth="1"/>
    <col min="6411" max="6411" width="8.5703125" bestFit="1" customWidth="1"/>
    <col min="6412" max="6413" width="7.7109375" customWidth="1"/>
    <col min="6414" max="6414" width="8.5703125" bestFit="1" customWidth="1"/>
    <col min="6415" max="6415" width="7.7109375" customWidth="1"/>
    <col min="6648" max="6648" width="13.42578125" bestFit="1" customWidth="1"/>
    <col min="6649" max="6649" width="22.28515625" bestFit="1" customWidth="1"/>
    <col min="6650" max="6650" width="27.5703125" bestFit="1" customWidth="1"/>
    <col min="6651" max="6651" width="9.7109375" bestFit="1" customWidth="1"/>
    <col min="6652" max="6653" width="9.7109375" customWidth="1"/>
    <col min="6654" max="6654" width="14.140625" customWidth="1"/>
    <col min="6655" max="6655" width="15.42578125" bestFit="1" customWidth="1"/>
    <col min="6656" max="6656" width="15.140625" bestFit="1" customWidth="1"/>
    <col min="6657" max="6658" width="11.28515625" bestFit="1" customWidth="1"/>
    <col min="6659" max="6659" width="12" customWidth="1"/>
    <col min="6660" max="6660" width="13.140625" customWidth="1"/>
    <col min="6661" max="6666" width="7.7109375" customWidth="1"/>
    <col min="6667" max="6667" width="8.5703125" bestFit="1" customWidth="1"/>
    <col min="6668" max="6669" width="7.7109375" customWidth="1"/>
    <col min="6670" max="6670" width="8.5703125" bestFit="1" customWidth="1"/>
    <col min="6671" max="6671" width="7.7109375" customWidth="1"/>
    <col min="6904" max="6904" width="13.42578125" bestFit="1" customWidth="1"/>
    <col min="6905" max="6905" width="22.28515625" bestFit="1" customWidth="1"/>
    <col min="6906" max="6906" width="27.5703125" bestFit="1" customWidth="1"/>
    <col min="6907" max="6907" width="9.7109375" bestFit="1" customWidth="1"/>
    <col min="6908" max="6909" width="9.7109375" customWidth="1"/>
    <col min="6910" max="6910" width="14.140625" customWidth="1"/>
    <col min="6911" max="6911" width="15.42578125" bestFit="1" customWidth="1"/>
    <col min="6912" max="6912" width="15.140625" bestFit="1" customWidth="1"/>
    <col min="6913" max="6914" width="11.28515625" bestFit="1" customWidth="1"/>
    <col min="6915" max="6915" width="12" customWidth="1"/>
    <col min="6916" max="6916" width="13.140625" customWidth="1"/>
    <col min="6917" max="6922" width="7.7109375" customWidth="1"/>
    <col min="6923" max="6923" width="8.5703125" bestFit="1" customWidth="1"/>
    <col min="6924" max="6925" width="7.7109375" customWidth="1"/>
    <col min="6926" max="6926" width="8.5703125" bestFit="1" customWidth="1"/>
    <col min="6927" max="6927" width="7.7109375" customWidth="1"/>
    <col min="7160" max="7160" width="13.42578125" bestFit="1" customWidth="1"/>
    <col min="7161" max="7161" width="22.28515625" bestFit="1" customWidth="1"/>
    <col min="7162" max="7162" width="27.5703125" bestFit="1" customWidth="1"/>
    <col min="7163" max="7163" width="9.7109375" bestFit="1" customWidth="1"/>
    <col min="7164" max="7165" width="9.7109375" customWidth="1"/>
    <col min="7166" max="7166" width="14.140625" customWidth="1"/>
    <col min="7167" max="7167" width="15.42578125" bestFit="1" customWidth="1"/>
    <col min="7168" max="7168" width="15.140625" bestFit="1" customWidth="1"/>
    <col min="7169" max="7170" width="11.28515625" bestFit="1" customWidth="1"/>
    <col min="7171" max="7171" width="12" customWidth="1"/>
    <col min="7172" max="7172" width="13.140625" customWidth="1"/>
    <col min="7173" max="7178" width="7.7109375" customWidth="1"/>
    <col min="7179" max="7179" width="8.5703125" bestFit="1" customWidth="1"/>
    <col min="7180" max="7181" width="7.7109375" customWidth="1"/>
    <col min="7182" max="7182" width="8.5703125" bestFit="1" customWidth="1"/>
    <col min="7183" max="7183" width="7.7109375" customWidth="1"/>
    <col min="7416" max="7416" width="13.42578125" bestFit="1" customWidth="1"/>
    <col min="7417" max="7417" width="22.28515625" bestFit="1" customWidth="1"/>
    <col min="7418" max="7418" width="27.5703125" bestFit="1" customWidth="1"/>
    <col min="7419" max="7419" width="9.7109375" bestFit="1" customWidth="1"/>
    <col min="7420" max="7421" width="9.7109375" customWidth="1"/>
    <col min="7422" max="7422" width="14.140625" customWidth="1"/>
    <col min="7423" max="7423" width="15.42578125" bestFit="1" customWidth="1"/>
    <col min="7424" max="7424" width="15.140625" bestFit="1" customWidth="1"/>
    <col min="7425" max="7426" width="11.28515625" bestFit="1" customWidth="1"/>
    <col min="7427" max="7427" width="12" customWidth="1"/>
    <col min="7428" max="7428" width="13.140625" customWidth="1"/>
    <col min="7429" max="7434" width="7.7109375" customWidth="1"/>
    <col min="7435" max="7435" width="8.5703125" bestFit="1" customWidth="1"/>
    <col min="7436" max="7437" width="7.7109375" customWidth="1"/>
    <col min="7438" max="7438" width="8.5703125" bestFit="1" customWidth="1"/>
    <col min="7439" max="7439" width="7.7109375" customWidth="1"/>
    <col min="7672" max="7672" width="13.42578125" bestFit="1" customWidth="1"/>
    <col min="7673" max="7673" width="22.28515625" bestFit="1" customWidth="1"/>
    <col min="7674" max="7674" width="27.5703125" bestFit="1" customWidth="1"/>
    <col min="7675" max="7675" width="9.7109375" bestFit="1" customWidth="1"/>
    <col min="7676" max="7677" width="9.7109375" customWidth="1"/>
    <col min="7678" max="7678" width="14.140625" customWidth="1"/>
    <col min="7679" max="7679" width="15.42578125" bestFit="1" customWidth="1"/>
    <col min="7680" max="7680" width="15.140625" bestFit="1" customWidth="1"/>
    <col min="7681" max="7682" width="11.28515625" bestFit="1" customWidth="1"/>
    <col min="7683" max="7683" width="12" customWidth="1"/>
    <col min="7684" max="7684" width="13.140625" customWidth="1"/>
    <col min="7685" max="7690" width="7.7109375" customWidth="1"/>
    <col min="7691" max="7691" width="8.5703125" bestFit="1" customWidth="1"/>
    <col min="7692" max="7693" width="7.7109375" customWidth="1"/>
    <col min="7694" max="7694" width="8.5703125" bestFit="1" customWidth="1"/>
    <col min="7695" max="7695" width="7.7109375" customWidth="1"/>
    <col min="7928" max="7928" width="13.42578125" bestFit="1" customWidth="1"/>
    <col min="7929" max="7929" width="22.28515625" bestFit="1" customWidth="1"/>
    <col min="7930" max="7930" width="27.5703125" bestFit="1" customWidth="1"/>
    <col min="7931" max="7931" width="9.7109375" bestFit="1" customWidth="1"/>
    <col min="7932" max="7933" width="9.7109375" customWidth="1"/>
    <col min="7934" max="7934" width="14.140625" customWidth="1"/>
    <col min="7935" max="7935" width="15.42578125" bestFit="1" customWidth="1"/>
    <col min="7936" max="7936" width="15.140625" bestFit="1" customWidth="1"/>
    <col min="7937" max="7938" width="11.28515625" bestFit="1" customWidth="1"/>
    <col min="7939" max="7939" width="12" customWidth="1"/>
    <col min="7940" max="7940" width="13.140625" customWidth="1"/>
    <col min="7941" max="7946" width="7.7109375" customWidth="1"/>
    <col min="7947" max="7947" width="8.5703125" bestFit="1" customWidth="1"/>
    <col min="7948" max="7949" width="7.7109375" customWidth="1"/>
    <col min="7950" max="7950" width="8.5703125" bestFit="1" customWidth="1"/>
    <col min="7951" max="7951" width="7.7109375" customWidth="1"/>
    <col min="8184" max="8184" width="13.42578125" bestFit="1" customWidth="1"/>
    <col min="8185" max="8185" width="22.28515625" bestFit="1" customWidth="1"/>
    <col min="8186" max="8186" width="27.5703125" bestFit="1" customWidth="1"/>
    <col min="8187" max="8187" width="9.7109375" bestFit="1" customWidth="1"/>
    <col min="8188" max="8189" width="9.7109375" customWidth="1"/>
    <col min="8190" max="8190" width="14.140625" customWidth="1"/>
    <col min="8191" max="8191" width="15.42578125" bestFit="1" customWidth="1"/>
    <col min="8192" max="8192" width="15.140625" bestFit="1" customWidth="1"/>
    <col min="8193" max="8194" width="11.28515625" bestFit="1" customWidth="1"/>
    <col min="8195" max="8195" width="12" customWidth="1"/>
    <col min="8196" max="8196" width="13.140625" customWidth="1"/>
    <col min="8197" max="8202" width="7.7109375" customWidth="1"/>
    <col min="8203" max="8203" width="8.5703125" bestFit="1" customWidth="1"/>
    <col min="8204" max="8205" width="7.7109375" customWidth="1"/>
    <col min="8206" max="8206" width="8.5703125" bestFit="1" customWidth="1"/>
    <col min="8207" max="8207" width="7.7109375" customWidth="1"/>
    <col min="8440" max="8440" width="13.42578125" bestFit="1" customWidth="1"/>
    <col min="8441" max="8441" width="22.28515625" bestFit="1" customWidth="1"/>
    <col min="8442" max="8442" width="27.5703125" bestFit="1" customWidth="1"/>
    <col min="8443" max="8443" width="9.7109375" bestFit="1" customWidth="1"/>
    <col min="8444" max="8445" width="9.7109375" customWidth="1"/>
    <col min="8446" max="8446" width="14.140625" customWidth="1"/>
    <col min="8447" max="8447" width="15.42578125" bestFit="1" customWidth="1"/>
    <col min="8448" max="8448" width="15.140625" bestFit="1" customWidth="1"/>
    <col min="8449" max="8450" width="11.28515625" bestFit="1" customWidth="1"/>
    <col min="8451" max="8451" width="12" customWidth="1"/>
    <col min="8452" max="8452" width="13.140625" customWidth="1"/>
    <col min="8453" max="8458" width="7.7109375" customWidth="1"/>
    <col min="8459" max="8459" width="8.5703125" bestFit="1" customWidth="1"/>
    <col min="8460" max="8461" width="7.7109375" customWidth="1"/>
    <col min="8462" max="8462" width="8.5703125" bestFit="1" customWidth="1"/>
    <col min="8463" max="8463" width="7.7109375" customWidth="1"/>
    <col min="8696" max="8696" width="13.42578125" bestFit="1" customWidth="1"/>
    <col min="8697" max="8697" width="22.28515625" bestFit="1" customWidth="1"/>
    <col min="8698" max="8698" width="27.5703125" bestFit="1" customWidth="1"/>
    <col min="8699" max="8699" width="9.7109375" bestFit="1" customWidth="1"/>
    <col min="8700" max="8701" width="9.7109375" customWidth="1"/>
    <col min="8702" max="8702" width="14.140625" customWidth="1"/>
    <col min="8703" max="8703" width="15.42578125" bestFit="1" customWidth="1"/>
    <col min="8704" max="8704" width="15.140625" bestFit="1" customWidth="1"/>
    <col min="8705" max="8706" width="11.28515625" bestFit="1" customWidth="1"/>
    <col min="8707" max="8707" width="12" customWidth="1"/>
    <col min="8708" max="8708" width="13.140625" customWidth="1"/>
    <col min="8709" max="8714" width="7.7109375" customWidth="1"/>
    <col min="8715" max="8715" width="8.5703125" bestFit="1" customWidth="1"/>
    <col min="8716" max="8717" width="7.7109375" customWidth="1"/>
    <col min="8718" max="8718" width="8.5703125" bestFit="1" customWidth="1"/>
    <col min="8719" max="8719" width="7.7109375" customWidth="1"/>
    <col min="8952" max="8952" width="13.42578125" bestFit="1" customWidth="1"/>
    <col min="8953" max="8953" width="22.28515625" bestFit="1" customWidth="1"/>
    <col min="8954" max="8954" width="27.5703125" bestFit="1" customWidth="1"/>
    <col min="8955" max="8955" width="9.7109375" bestFit="1" customWidth="1"/>
    <col min="8956" max="8957" width="9.7109375" customWidth="1"/>
    <col min="8958" max="8958" width="14.140625" customWidth="1"/>
    <col min="8959" max="8959" width="15.42578125" bestFit="1" customWidth="1"/>
    <col min="8960" max="8960" width="15.140625" bestFit="1" customWidth="1"/>
    <col min="8961" max="8962" width="11.28515625" bestFit="1" customWidth="1"/>
    <col min="8963" max="8963" width="12" customWidth="1"/>
    <col min="8964" max="8964" width="13.140625" customWidth="1"/>
    <col min="8965" max="8970" width="7.7109375" customWidth="1"/>
    <col min="8971" max="8971" width="8.5703125" bestFit="1" customWidth="1"/>
    <col min="8972" max="8973" width="7.7109375" customWidth="1"/>
    <col min="8974" max="8974" width="8.5703125" bestFit="1" customWidth="1"/>
    <col min="8975" max="8975" width="7.7109375" customWidth="1"/>
    <col min="9208" max="9208" width="13.42578125" bestFit="1" customWidth="1"/>
    <col min="9209" max="9209" width="22.28515625" bestFit="1" customWidth="1"/>
    <col min="9210" max="9210" width="27.5703125" bestFit="1" customWidth="1"/>
    <col min="9211" max="9211" width="9.7109375" bestFit="1" customWidth="1"/>
    <col min="9212" max="9213" width="9.7109375" customWidth="1"/>
    <col min="9214" max="9214" width="14.140625" customWidth="1"/>
    <col min="9215" max="9215" width="15.42578125" bestFit="1" customWidth="1"/>
    <col min="9216" max="9216" width="15.140625" bestFit="1" customWidth="1"/>
    <col min="9217" max="9218" width="11.28515625" bestFit="1" customWidth="1"/>
    <col min="9219" max="9219" width="12" customWidth="1"/>
    <col min="9220" max="9220" width="13.140625" customWidth="1"/>
    <col min="9221" max="9226" width="7.7109375" customWidth="1"/>
    <col min="9227" max="9227" width="8.5703125" bestFit="1" customWidth="1"/>
    <col min="9228" max="9229" width="7.7109375" customWidth="1"/>
    <col min="9230" max="9230" width="8.5703125" bestFit="1" customWidth="1"/>
    <col min="9231" max="9231" width="7.7109375" customWidth="1"/>
    <col min="9464" max="9464" width="13.42578125" bestFit="1" customWidth="1"/>
    <col min="9465" max="9465" width="22.28515625" bestFit="1" customWidth="1"/>
    <col min="9466" max="9466" width="27.5703125" bestFit="1" customWidth="1"/>
    <col min="9467" max="9467" width="9.7109375" bestFit="1" customWidth="1"/>
    <col min="9468" max="9469" width="9.7109375" customWidth="1"/>
    <col min="9470" max="9470" width="14.140625" customWidth="1"/>
    <col min="9471" max="9471" width="15.42578125" bestFit="1" customWidth="1"/>
    <col min="9472" max="9472" width="15.140625" bestFit="1" customWidth="1"/>
    <col min="9473" max="9474" width="11.28515625" bestFit="1" customWidth="1"/>
    <col min="9475" max="9475" width="12" customWidth="1"/>
    <col min="9476" max="9476" width="13.140625" customWidth="1"/>
    <col min="9477" max="9482" width="7.7109375" customWidth="1"/>
    <col min="9483" max="9483" width="8.5703125" bestFit="1" customWidth="1"/>
    <col min="9484" max="9485" width="7.7109375" customWidth="1"/>
    <col min="9486" max="9486" width="8.5703125" bestFit="1" customWidth="1"/>
    <col min="9487" max="9487" width="7.7109375" customWidth="1"/>
    <col min="9720" max="9720" width="13.42578125" bestFit="1" customWidth="1"/>
    <col min="9721" max="9721" width="22.28515625" bestFit="1" customWidth="1"/>
    <col min="9722" max="9722" width="27.5703125" bestFit="1" customWidth="1"/>
    <col min="9723" max="9723" width="9.7109375" bestFit="1" customWidth="1"/>
    <col min="9724" max="9725" width="9.7109375" customWidth="1"/>
    <col min="9726" max="9726" width="14.140625" customWidth="1"/>
    <col min="9727" max="9727" width="15.42578125" bestFit="1" customWidth="1"/>
    <col min="9728" max="9728" width="15.140625" bestFit="1" customWidth="1"/>
    <col min="9729" max="9730" width="11.28515625" bestFit="1" customWidth="1"/>
    <col min="9731" max="9731" width="12" customWidth="1"/>
    <col min="9732" max="9732" width="13.140625" customWidth="1"/>
    <col min="9733" max="9738" width="7.7109375" customWidth="1"/>
    <col min="9739" max="9739" width="8.5703125" bestFit="1" customWidth="1"/>
    <col min="9740" max="9741" width="7.7109375" customWidth="1"/>
    <col min="9742" max="9742" width="8.5703125" bestFit="1" customWidth="1"/>
    <col min="9743" max="9743" width="7.7109375" customWidth="1"/>
    <col min="9976" max="9976" width="13.42578125" bestFit="1" customWidth="1"/>
    <col min="9977" max="9977" width="22.28515625" bestFit="1" customWidth="1"/>
    <col min="9978" max="9978" width="27.5703125" bestFit="1" customWidth="1"/>
    <col min="9979" max="9979" width="9.7109375" bestFit="1" customWidth="1"/>
    <col min="9980" max="9981" width="9.7109375" customWidth="1"/>
    <col min="9982" max="9982" width="14.140625" customWidth="1"/>
    <col min="9983" max="9983" width="15.42578125" bestFit="1" customWidth="1"/>
    <col min="9984" max="9984" width="15.140625" bestFit="1" customWidth="1"/>
    <col min="9985" max="9986" width="11.28515625" bestFit="1" customWidth="1"/>
    <col min="9987" max="9987" width="12" customWidth="1"/>
    <col min="9988" max="9988" width="13.140625" customWidth="1"/>
    <col min="9989" max="9994" width="7.7109375" customWidth="1"/>
    <col min="9995" max="9995" width="8.5703125" bestFit="1" customWidth="1"/>
    <col min="9996" max="9997" width="7.7109375" customWidth="1"/>
    <col min="9998" max="9998" width="8.5703125" bestFit="1" customWidth="1"/>
    <col min="9999" max="9999" width="7.7109375" customWidth="1"/>
    <col min="10232" max="10232" width="13.42578125" bestFit="1" customWidth="1"/>
    <col min="10233" max="10233" width="22.28515625" bestFit="1" customWidth="1"/>
    <col min="10234" max="10234" width="27.5703125" bestFit="1" customWidth="1"/>
    <col min="10235" max="10235" width="9.7109375" bestFit="1" customWidth="1"/>
    <col min="10236" max="10237" width="9.7109375" customWidth="1"/>
    <col min="10238" max="10238" width="14.140625" customWidth="1"/>
    <col min="10239" max="10239" width="15.42578125" bestFit="1" customWidth="1"/>
    <col min="10240" max="10240" width="15.140625" bestFit="1" customWidth="1"/>
    <col min="10241" max="10242" width="11.28515625" bestFit="1" customWidth="1"/>
    <col min="10243" max="10243" width="12" customWidth="1"/>
    <col min="10244" max="10244" width="13.140625" customWidth="1"/>
    <col min="10245" max="10250" width="7.7109375" customWidth="1"/>
    <col min="10251" max="10251" width="8.5703125" bestFit="1" customWidth="1"/>
    <col min="10252" max="10253" width="7.7109375" customWidth="1"/>
    <col min="10254" max="10254" width="8.5703125" bestFit="1" customWidth="1"/>
    <col min="10255" max="10255" width="7.7109375" customWidth="1"/>
    <col min="10488" max="10488" width="13.42578125" bestFit="1" customWidth="1"/>
    <col min="10489" max="10489" width="22.28515625" bestFit="1" customWidth="1"/>
    <col min="10490" max="10490" width="27.5703125" bestFit="1" customWidth="1"/>
    <col min="10491" max="10491" width="9.7109375" bestFit="1" customWidth="1"/>
    <col min="10492" max="10493" width="9.7109375" customWidth="1"/>
    <col min="10494" max="10494" width="14.140625" customWidth="1"/>
    <col min="10495" max="10495" width="15.42578125" bestFit="1" customWidth="1"/>
    <col min="10496" max="10496" width="15.140625" bestFit="1" customWidth="1"/>
    <col min="10497" max="10498" width="11.28515625" bestFit="1" customWidth="1"/>
    <col min="10499" max="10499" width="12" customWidth="1"/>
    <col min="10500" max="10500" width="13.140625" customWidth="1"/>
    <col min="10501" max="10506" width="7.7109375" customWidth="1"/>
    <col min="10507" max="10507" width="8.5703125" bestFit="1" customWidth="1"/>
    <col min="10508" max="10509" width="7.7109375" customWidth="1"/>
    <col min="10510" max="10510" width="8.5703125" bestFit="1" customWidth="1"/>
    <col min="10511" max="10511" width="7.7109375" customWidth="1"/>
    <col min="10744" max="10744" width="13.42578125" bestFit="1" customWidth="1"/>
    <col min="10745" max="10745" width="22.28515625" bestFit="1" customWidth="1"/>
    <col min="10746" max="10746" width="27.5703125" bestFit="1" customWidth="1"/>
    <col min="10747" max="10747" width="9.7109375" bestFit="1" customWidth="1"/>
    <col min="10748" max="10749" width="9.7109375" customWidth="1"/>
    <col min="10750" max="10750" width="14.140625" customWidth="1"/>
    <col min="10751" max="10751" width="15.42578125" bestFit="1" customWidth="1"/>
    <col min="10752" max="10752" width="15.140625" bestFit="1" customWidth="1"/>
    <col min="10753" max="10754" width="11.28515625" bestFit="1" customWidth="1"/>
    <col min="10755" max="10755" width="12" customWidth="1"/>
    <col min="10756" max="10756" width="13.140625" customWidth="1"/>
    <col min="10757" max="10762" width="7.7109375" customWidth="1"/>
    <col min="10763" max="10763" width="8.5703125" bestFit="1" customWidth="1"/>
    <col min="10764" max="10765" width="7.7109375" customWidth="1"/>
    <col min="10766" max="10766" width="8.5703125" bestFit="1" customWidth="1"/>
    <col min="10767" max="10767" width="7.7109375" customWidth="1"/>
    <col min="11000" max="11000" width="13.42578125" bestFit="1" customWidth="1"/>
    <col min="11001" max="11001" width="22.28515625" bestFit="1" customWidth="1"/>
    <col min="11002" max="11002" width="27.5703125" bestFit="1" customWidth="1"/>
    <col min="11003" max="11003" width="9.7109375" bestFit="1" customWidth="1"/>
    <col min="11004" max="11005" width="9.7109375" customWidth="1"/>
    <col min="11006" max="11006" width="14.140625" customWidth="1"/>
    <col min="11007" max="11007" width="15.42578125" bestFit="1" customWidth="1"/>
    <col min="11008" max="11008" width="15.140625" bestFit="1" customWidth="1"/>
    <col min="11009" max="11010" width="11.28515625" bestFit="1" customWidth="1"/>
    <col min="11011" max="11011" width="12" customWidth="1"/>
    <col min="11012" max="11012" width="13.140625" customWidth="1"/>
    <col min="11013" max="11018" width="7.7109375" customWidth="1"/>
    <col min="11019" max="11019" width="8.5703125" bestFit="1" customWidth="1"/>
    <col min="11020" max="11021" width="7.7109375" customWidth="1"/>
    <col min="11022" max="11022" width="8.5703125" bestFit="1" customWidth="1"/>
    <col min="11023" max="11023" width="7.7109375" customWidth="1"/>
    <col min="11256" max="11256" width="13.42578125" bestFit="1" customWidth="1"/>
    <col min="11257" max="11257" width="22.28515625" bestFit="1" customWidth="1"/>
    <col min="11258" max="11258" width="27.5703125" bestFit="1" customWidth="1"/>
    <col min="11259" max="11259" width="9.7109375" bestFit="1" customWidth="1"/>
    <col min="11260" max="11261" width="9.7109375" customWidth="1"/>
    <col min="11262" max="11262" width="14.140625" customWidth="1"/>
    <col min="11263" max="11263" width="15.42578125" bestFit="1" customWidth="1"/>
    <col min="11264" max="11264" width="15.140625" bestFit="1" customWidth="1"/>
    <col min="11265" max="11266" width="11.28515625" bestFit="1" customWidth="1"/>
    <col min="11267" max="11267" width="12" customWidth="1"/>
    <col min="11268" max="11268" width="13.140625" customWidth="1"/>
    <col min="11269" max="11274" width="7.7109375" customWidth="1"/>
    <col min="11275" max="11275" width="8.5703125" bestFit="1" customWidth="1"/>
    <col min="11276" max="11277" width="7.7109375" customWidth="1"/>
    <col min="11278" max="11278" width="8.5703125" bestFit="1" customWidth="1"/>
    <col min="11279" max="11279" width="7.7109375" customWidth="1"/>
    <col min="11512" max="11512" width="13.42578125" bestFit="1" customWidth="1"/>
    <col min="11513" max="11513" width="22.28515625" bestFit="1" customWidth="1"/>
    <col min="11514" max="11514" width="27.5703125" bestFit="1" customWidth="1"/>
    <col min="11515" max="11515" width="9.7109375" bestFit="1" customWidth="1"/>
    <col min="11516" max="11517" width="9.7109375" customWidth="1"/>
    <col min="11518" max="11518" width="14.140625" customWidth="1"/>
    <col min="11519" max="11519" width="15.42578125" bestFit="1" customWidth="1"/>
    <col min="11520" max="11520" width="15.140625" bestFit="1" customWidth="1"/>
    <col min="11521" max="11522" width="11.28515625" bestFit="1" customWidth="1"/>
    <col min="11523" max="11523" width="12" customWidth="1"/>
    <col min="11524" max="11524" width="13.140625" customWidth="1"/>
    <col min="11525" max="11530" width="7.7109375" customWidth="1"/>
    <col min="11531" max="11531" width="8.5703125" bestFit="1" customWidth="1"/>
    <col min="11532" max="11533" width="7.7109375" customWidth="1"/>
    <col min="11534" max="11534" width="8.5703125" bestFit="1" customWidth="1"/>
    <col min="11535" max="11535" width="7.7109375" customWidth="1"/>
    <col min="11768" max="11768" width="13.42578125" bestFit="1" customWidth="1"/>
    <col min="11769" max="11769" width="22.28515625" bestFit="1" customWidth="1"/>
    <col min="11770" max="11770" width="27.5703125" bestFit="1" customWidth="1"/>
    <col min="11771" max="11771" width="9.7109375" bestFit="1" customWidth="1"/>
    <col min="11772" max="11773" width="9.7109375" customWidth="1"/>
    <col min="11774" max="11774" width="14.140625" customWidth="1"/>
    <col min="11775" max="11775" width="15.42578125" bestFit="1" customWidth="1"/>
    <col min="11776" max="11776" width="15.140625" bestFit="1" customWidth="1"/>
    <col min="11777" max="11778" width="11.28515625" bestFit="1" customWidth="1"/>
    <col min="11779" max="11779" width="12" customWidth="1"/>
    <col min="11780" max="11780" width="13.140625" customWidth="1"/>
    <col min="11781" max="11786" width="7.7109375" customWidth="1"/>
    <col min="11787" max="11787" width="8.5703125" bestFit="1" customWidth="1"/>
    <col min="11788" max="11789" width="7.7109375" customWidth="1"/>
    <col min="11790" max="11790" width="8.5703125" bestFit="1" customWidth="1"/>
    <col min="11791" max="11791" width="7.7109375" customWidth="1"/>
    <col min="12024" max="12024" width="13.42578125" bestFit="1" customWidth="1"/>
    <col min="12025" max="12025" width="22.28515625" bestFit="1" customWidth="1"/>
    <col min="12026" max="12026" width="27.5703125" bestFit="1" customWidth="1"/>
    <col min="12027" max="12027" width="9.7109375" bestFit="1" customWidth="1"/>
    <col min="12028" max="12029" width="9.7109375" customWidth="1"/>
    <col min="12030" max="12030" width="14.140625" customWidth="1"/>
    <col min="12031" max="12031" width="15.42578125" bestFit="1" customWidth="1"/>
    <col min="12032" max="12032" width="15.140625" bestFit="1" customWidth="1"/>
    <col min="12033" max="12034" width="11.28515625" bestFit="1" customWidth="1"/>
    <col min="12035" max="12035" width="12" customWidth="1"/>
    <col min="12036" max="12036" width="13.140625" customWidth="1"/>
    <col min="12037" max="12042" width="7.7109375" customWidth="1"/>
    <col min="12043" max="12043" width="8.5703125" bestFit="1" customWidth="1"/>
    <col min="12044" max="12045" width="7.7109375" customWidth="1"/>
    <col min="12046" max="12046" width="8.5703125" bestFit="1" customWidth="1"/>
    <col min="12047" max="12047" width="7.7109375" customWidth="1"/>
    <col min="12280" max="12280" width="13.42578125" bestFit="1" customWidth="1"/>
    <col min="12281" max="12281" width="22.28515625" bestFit="1" customWidth="1"/>
    <col min="12282" max="12282" width="27.5703125" bestFit="1" customWidth="1"/>
    <col min="12283" max="12283" width="9.7109375" bestFit="1" customWidth="1"/>
    <col min="12284" max="12285" width="9.7109375" customWidth="1"/>
    <col min="12286" max="12286" width="14.140625" customWidth="1"/>
    <col min="12287" max="12287" width="15.42578125" bestFit="1" customWidth="1"/>
    <col min="12288" max="12288" width="15.140625" bestFit="1" customWidth="1"/>
    <col min="12289" max="12290" width="11.28515625" bestFit="1" customWidth="1"/>
    <col min="12291" max="12291" width="12" customWidth="1"/>
    <col min="12292" max="12292" width="13.140625" customWidth="1"/>
    <col min="12293" max="12298" width="7.7109375" customWidth="1"/>
    <col min="12299" max="12299" width="8.5703125" bestFit="1" customWidth="1"/>
    <col min="12300" max="12301" width="7.7109375" customWidth="1"/>
    <col min="12302" max="12302" width="8.5703125" bestFit="1" customWidth="1"/>
    <col min="12303" max="12303" width="7.7109375" customWidth="1"/>
    <col min="12536" max="12536" width="13.42578125" bestFit="1" customWidth="1"/>
    <col min="12537" max="12537" width="22.28515625" bestFit="1" customWidth="1"/>
    <col min="12538" max="12538" width="27.5703125" bestFit="1" customWidth="1"/>
    <col min="12539" max="12539" width="9.7109375" bestFit="1" customWidth="1"/>
    <col min="12540" max="12541" width="9.7109375" customWidth="1"/>
    <col min="12542" max="12542" width="14.140625" customWidth="1"/>
    <col min="12543" max="12543" width="15.42578125" bestFit="1" customWidth="1"/>
    <col min="12544" max="12544" width="15.140625" bestFit="1" customWidth="1"/>
    <col min="12545" max="12546" width="11.28515625" bestFit="1" customWidth="1"/>
    <col min="12547" max="12547" width="12" customWidth="1"/>
    <col min="12548" max="12548" width="13.140625" customWidth="1"/>
    <col min="12549" max="12554" width="7.7109375" customWidth="1"/>
    <col min="12555" max="12555" width="8.5703125" bestFit="1" customWidth="1"/>
    <col min="12556" max="12557" width="7.7109375" customWidth="1"/>
    <col min="12558" max="12558" width="8.5703125" bestFit="1" customWidth="1"/>
    <col min="12559" max="12559" width="7.7109375" customWidth="1"/>
    <col min="12792" max="12792" width="13.42578125" bestFit="1" customWidth="1"/>
    <col min="12793" max="12793" width="22.28515625" bestFit="1" customWidth="1"/>
    <col min="12794" max="12794" width="27.5703125" bestFit="1" customWidth="1"/>
    <col min="12795" max="12795" width="9.7109375" bestFit="1" customWidth="1"/>
    <col min="12796" max="12797" width="9.7109375" customWidth="1"/>
    <col min="12798" max="12798" width="14.140625" customWidth="1"/>
    <col min="12799" max="12799" width="15.42578125" bestFit="1" customWidth="1"/>
    <col min="12800" max="12800" width="15.140625" bestFit="1" customWidth="1"/>
    <col min="12801" max="12802" width="11.28515625" bestFit="1" customWidth="1"/>
    <col min="12803" max="12803" width="12" customWidth="1"/>
    <col min="12804" max="12804" width="13.140625" customWidth="1"/>
    <col min="12805" max="12810" width="7.7109375" customWidth="1"/>
    <col min="12811" max="12811" width="8.5703125" bestFit="1" customWidth="1"/>
    <col min="12812" max="12813" width="7.7109375" customWidth="1"/>
    <col min="12814" max="12814" width="8.5703125" bestFit="1" customWidth="1"/>
    <col min="12815" max="12815" width="7.7109375" customWidth="1"/>
    <col min="13048" max="13048" width="13.42578125" bestFit="1" customWidth="1"/>
    <col min="13049" max="13049" width="22.28515625" bestFit="1" customWidth="1"/>
    <col min="13050" max="13050" width="27.5703125" bestFit="1" customWidth="1"/>
    <col min="13051" max="13051" width="9.7109375" bestFit="1" customWidth="1"/>
    <col min="13052" max="13053" width="9.7109375" customWidth="1"/>
    <col min="13054" max="13054" width="14.140625" customWidth="1"/>
    <col min="13055" max="13055" width="15.42578125" bestFit="1" customWidth="1"/>
    <col min="13056" max="13056" width="15.140625" bestFit="1" customWidth="1"/>
    <col min="13057" max="13058" width="11.28515625" bestFit="1" customWidth="1"/>
    <col min="13059" max="13059" width="12" customWidth="1"/>
    <col min="13060" max="13060" width="13.140625" customWidth="1"/>
    <col min="13061" max="13066" width="7.7109375" customWidth="1"/>
    <col min="13067" max="13067" width="8.5703125" bestFit="1" customWidth="1"/>
    <col min="13068" max="13069" width="7.7109375" customWidth="1"/>
    <col min="13070" max="13070" width="8.5703125" bestFit="1" customWidth="1"/>
    <col min="13071" max="13071" width="7.7109375" customWidth="1"/>
    <col min="13304" max="13304" width="13.42578125" bestFit="1" customWidth="1"/>
    <col min="13305" max="13305" width="22.28515625" bestFit="1" customWidth="1"/>
    <col min="13306" max="13306" width="27.5703125" bestFit="1" customWidth="1"/>
    <col min="13307" max="13307" width="9.7109375" bestFit="1" customWidth="1"/>
    <col min="13308" max="13309" width="9.7109375" customWidth="1"/>
    <col min="13310" max="13310" width="14.140625" customWidth="1"/>
    <col min="13311" max="13311" width="15.42578125" bestFit="1" customWidth="1"/>
    <col min="13312" max="13312" width="15.140625" bestFit="1" customWidth="1"/>
    <col min="13313" max="13314" width="11.28515625" bestFit="1" customWidth="1"/>
    <col min="13315" max="13315" width="12" customWidth="1"/>
    <col min="13316" max="13316" width="13.140625" customWidth="1"/>
    <col min="13317" max="13322" width="7.7109375" customWidth="1"/>
    <col min="13323" max="13323" width="8.5703125" bestFit="1" customWidth="1"/>
    <col min="13324" max="13325" width="7.7109375" customWidth="1"/>
    <col min="13326" max="13326" width="8.5703125" bestFit="1" customWidth="1"/>
    <col min="13327" max="13327" width="7.7109375" customWidth="1"/>
    <col min="13560" max="13560" width="13.42578125" bestFit="1" customWidth="1"/>
    <col min="13561" max="13561" width="22.28515625" bestFit="1" customWidth="1"/>
    <col min="13562" max="13562" width="27.5703125" bestFit="1" customWidth="1"/>
    <col min="13563" max="13563" width="9.7109375" bestFit="1" customWidth="1"/>
    <col min="13564" max="13565" width="9.7109375" customWidth="1"/>
    <col min="13566" max="13566" width="14.140625" customWidth="1"/>
    <col min="13567" max="13567" width="15.42578125" bestFit="1" customWidth="1"/>
    <col min="13568" max="13568" width="15.140625" bestFit="1" customWidth="1"/>
    <col min="13569" max="13570" width="11.28515625" bestFit="1" customWidth="1"/>
    <col min="13571" max="13571" width="12" customWidth="1"/>
    <col min="13572" max="13572" width="13.140625" customWidth="1"/>
    <col min="13573" max="13578" width="7.7109375" customWidth="1"/>
    <col min="13579" max="13579" width="8.5703125" bestFit="1" customWidth="1"/>
    <col min="13580" max="13581" width="7.7109375" customWidth="1"/>
    <col min="13582" max="13582" width="8.5703125" bestFit="1" customWidth="1"/>
    <col min="13583" max="13583" width="7.7109375" customWidth="1"/>
    <col min="13816" max="13816" width="13.42578125" bestFit="1" customWidth="1"/>
    <col min="13817" max="13817" width="22.28515625" bestFit="1" customWidth="1"/>
    <col min="13818" max="13818" width="27.5703125" bestFit="1" customWidth="1"/>
    <col min="13819" max="13819" width="9.7109375" bestFit="1" customWidth="1"/>
    <col min="13820" max="13821" width="9.7109375" customWidth="1"/>
    <col min="13822" max="13822" width="14.140625" customWidth="1"/>
    <col min="13823" max="13823" width="15.42578125" bestFit="1" customWidth="1"/>
    <col min="13824" max="13824" width="15.140625" bestFit="1" customWidth="1"/>
    <col min="13825" max="13826" width="11.28515625" bestFit="1" customWidth="1"/>
    <col min="13827" max="13827" width="12" customWidth="1"/>
    <col min="13828" max="13828" width="13.140625" customWidth="1"/>
    <col min="13829" max="13834" width="7.7109375" customWidth="1"/>
    <col min="13835" max="13835" width="8.5703125" bestFit="1" customWidth="1"/>
    <col min="13836" max="13837" width="7.7109375" customWidth="1"/>
    <col min="13838" max="13838" width="8.5703125" bestFit="1" customWidth="1"/>
    <col min="13839" max="13839" width="7.7109375" customWidth="1"/>
    <col min="14072" max="14072" width="13.42578125" bestFit="1" customWidth="1"/>
    <col min="14073" max="14073" width="22.28515625" bestFit="1" customWidth="1"/>
    <col min="14074" max="14074" width="27.5703125" bestFit="1" customWidth="1"/>
    <col min="14075" max="14075" width="9.7109375" bestFit="1" customWidth="1"/>
    <col min="14076" max="14077" width="9.7109375" customWidth="1"/>
    <col min="14078" max="14078" width="14.140625" customWidth="1"/>
    <col min="14079" max="14079" width="15.42578125" bestFit="1" customWidth="1"/>
    <col min="14080" max="14080" width="15.140625" bestFit="1" customWidth="1"/>
    <col min="14081" max="14082" width="11.28515625" bestFit="1" customWidth="1"/>
    <col min="14083" max="14083" width="12" customWidth="1"/>
    <col min="14084" max="14084" width="13.140625" customWidth="1"/>
    <col min="14085" max="14090" width="7.7109375" customWidth="1"/>
    <col min="14091" max="14091" width="8.5703125" bestFit="1" customWidth="1"/>
    <col min="14092" max="14093" width="7.7109375" customWidth="1"/>
    <col min="14094" max="14094" width="8.5703125" bestFit="1" customWidth="1"/>
    <col min="14095" max="14095" width="7.7109375" customWidth="1"/>
    <col min="14328" max="14328" width="13.42578125" bestFit="1" customWidth="1"/>
    <col min="14329" max="14329" width="22.28515625" bestFit="1" customWidth="1"/>
    <col min="14330" max="14330" width="27.5703125" bestFit="1" customWidth="1"/>
    <col min="14331" max="14331" width="9.7109375" bestFit="1" customWidth="1"/>
    <col min="14332" max="14333" width="9.7109375" customWidth="1"/>
    <col min="14334" max="14334" width="14.140625" customWidth="1"/>
    <col min="14335" max="14335" width="15.42578125" bestFit="1" customWidth="1"/>
    <col min="14336" max="14336" width="15.140625" bestFit="1" customWidth="1"/>
    <col min="14337" max="14338" width="11.28515625" bestFit="1" customWidth="1"/>
    <col min="14339" max="14339" width="12" customWidth="1"/>
    <col min="14340" max="14340" width="13.140625" customWidth="1"/>
    <col min="14341" max="14346" width="7.7109375" customWidth="1"/>
    <col min="14347" max="14347" width="8.5703125" bestFit="1" customWidth="1"/>
    <col min="14348" max="14349" width="7.7109375" customWidth="1"/>
    <col min="14350" max="14350" width="8.5703125" bestFit="1" customWidth="1"/>
    <col min="14351" max="14351" width="7.7109375" customWidth="1"/>
    <col min="14584" max="14584" width="13.42578125" bestFit="1" customWidth="1"/>
    <col min="14585" max="14585" width="22.28515625" bestFit="1" customWidth="1"/>
    <col min="14586" max="14586" width="27.5703125" bestFit="1" customWidth="1"/>
    <col min="14587" max="14587" width="9.7109375" bestFit="1" customWidth="1"/>
    <col min="14588" max="14589" width="9.7109375" customWidth="1"/>
    <col min="14590" max="14590" width="14.140625" customWidth="1"/>
    <col min="14591" max="14591" width="15.42578125" bestFit="1" customWidth="1"/>
    <col min="14592" max="14592" width="15.140625" bestFit="1" customWidth="1"/>
    <col min="14593" max="14594" width="11.28515625" bestFit="1" customWidth="1"/>
    <col min="14595" max="14595" width="12" customWidth="1"/>
    <col min="14596" max="14596" width="13.140625" customWidth="1"/>
    <col min="14597" max="14602" width="7.7109375" customWidth="1"/>
    <col min="14603" max="14603" width="8.5703125" bestFit="1" customWidth="1"/>
    <col min="14604" max="14605" width="7.7109375" customWidth="1"/>
    <col min="14606" max="14606" width="8.5703125" bestFit="1" customWidth="1"/>
    <col min="14607" max="14607" width="7.7109375" customWidth="1"/>
    <col min="14840" max="14840" width="13.42578125" bestFit="1" customWidth="1"/>
    <col min="14841" max="14841" width="22.28515625" bestFit="1" customWidth="1"/>
    <col min="14842" max="14842" width="27.5703125" bestFit="1" customWidth="1"/>
    <col min="14843" max="14843" width="9.7109375" bestFit="1" customWidth="1"/>
    <col min="14844" max="14845" width="9.7109375" customWidth="1"/>
    <col min="14846" max="14846" width="14.140625" customWidth="1"/>
    <col min="14847" max="14847" width="15.42578125" bestFit="1" customWidth="1"/>
    <col min="14848" max="14848" width="15.140625" bestFit="1" customWidth="1"/>
    <col min="14849" max="14850" width="11.28515625" bestFit="1" customWidth="1"/>
    <col min="14851" max="14851" width="12" customWidth="1"/>
    <col min="14852" max="14852" width="13.140625" customWidth="1"/>
    <col min="14853" max="14858" width="7.7109375" customWidth="1"/>
    <col min="14859" max="14859" width="8.5703125" bestFit="1" customWidth="1"/>
    <col min="14860" max="14861" width="7.7109375" customWidth="1"/>
    <col min="14862" max="14862" width="8.5703125" bestFit="1" customWidth="1"/>
    <col min="14863" max="14863" width="7.7109375" customWidth="1"/>
    <col min="15096" max="15096" width="13.42578125" bestFit="1" customWidth="1"/>
    <col min="15097" max="15097" width="22.28515625" bestFit="1" customWidth="1"/>
    <col min="15098" max="15098" width="27.5703125" bestFit="1" customWidth="1"/>
    <col min="15099" max="15099" width="9.7109375" bestFit="1" customWidth="1"/>
    <col min="15100" max="15101" width="9.7109375" customWidth="1"/>
    <col min="15102" max="15102" width="14.140625" customWidth="1"/>
    <col min="15103" max="15103" width="15.42578125" bestFit="1" customWidth="1"/>
    <col min="15104" max="15104" width="15.140625" bestFit="1" customWidth="1"/>
    <col min="15105" max="15106" width="11.28515625" bestFit="1" customWidth="1"/>
    <col min="15107" max="15107" width="12" customWidth="1"/>
    <col min="15108" max="15108" width="13.140625" customWidth="1"/>
    <col min="15109" max="15114" width="7.7109375" customWidth="1"/>
    <col min="15115" max="15115" width="8.5703125" bestFit="1" customWidth="1"/>
    <col min="15116" max="15117" width="7.7109375" customWidth="1"/>
    <col min="15118" max="15118" width="8.5703125" bestFit="1" customWidth="1"/>
    <col min="15119" max="15119" width="7.7109375" customWidth="1"/>
    <col min="15352" max="15352" width="13.42578125" bestFit="1" customWidth="1"/>
    <col min="15353" max="15353" width="22.28515625" bestFit="1" customWidth="1"/>
    <col min="15354" max="15354" width="27.5703125" bestFit="1" customWidth="1"/>
    <col min="15355" max="15355" width="9.7109375" bestFit="1" customWidth="1"/>
    <col min="15356" max="15357" width="9.7109375" customWidth="1"/>
    <col min="15358" max="15358" width="14.140625" customWidth="1"/>
    <col min="15359" max="15359" width="15.42578125" bestFit="1" customWidth="1"/>
    <col min="15360" max="15360" width="15.140625" bestFit="1" customWidth="1"/>
    <col min="15361" max="15362" width="11.28515625" bestFit="1" customWidth="1"/>
    <col min="15363" max="15363" width="12" customWidth="1"/>
    <col min="15364" max="15364" width="13.140625" customWidth="1"/>
    <col min="15365" max="15370" width="7.7109375" customWidth="1"/>
    <col min="15371" max="15371" width="8.5703125" bestFit="1" customWidth="1"/>
    <col min="15372" max="15373" width="7.7109375" customWidth="1"/>
    <col min="15374" max="15374" width="8.5703125" bestFit="1" customWidth="1"/>
    <col min="15375" max="15375" width="7.7109375" customWidth="1"/>
    <col min="15608" max="15608" width="13.42578125" bestFit="1" customWidth="1"/>
    <col min="15609" max="15609" width="22.28515625" bestFit="1" customWidth="1"/>
    <col min="15610" max="15610" width="27.5703125" bestFit="1" customWidth="1"/>
    <col min="15611" max="15611" width="9.7109375" bestFit="1" customWidth="1"/>
    <col min="15612" max="15613" width="9.7109375" customWidth="1"/>
    <col min="15614" max="15614" width="14.140625" customWidth="1"/>
    <col min="15615" max="15615" width="15.42578125" bestFit="1" customWidth="1"/>
    <col min="15616" max="15616" width="15.140625" bestFit="1" customWidth="1"/>
    <col min="15617" max="15618" width="11.28515625" bestFit="1" customWidth="1"/>
    <col min="15619" max="15619" width="12" customWidth="1"/>
    <col min="15620" max="15620" width="13.140625" customWidth="1"/>
    <col min="15621" max="15626" width="7.7109375" customWidth="1"/>
    <col min="15627" max="15627" width="8.5703125" bestFit="1" customWidth="1"/>
    <col min="15628" max="15629" width="7.7109375" customWidth="1"/>
    <col min="15630" max="15630" width="8.5703125" bestFit="1" customWidth="1"/>
    <col min="15631" max="15631" width="7.7109375" customWidth="1"/>
    <col min="15864" max="15864" width="13.42578125" bestFit="1" customWidth="1"/>
    <col min="15865" max="15865" width="22.28515625" bestFit="1" customWidth="1"/>
    <col min="15866" max="15866" width="27.5703125" bestFit="1" customWidth="1"/>
    <col min="15867" max="15867" width="9.7109375" bestFit="1" customWidth="1"/>
    <col min="15868" max="15869" width="9.7109375" customWidth="1"/>
    <col min="15870" max="15870" width="14.140625" customWidth="1"/>
    <col min="15871" max="15871" width="15.42578125" bestFit="1" customWidth="1"/>
    <col min="15872" max="15872" width="15.140625" bestFit="1" customWidth="1"/>
    <col min="15873" max="15874" width="11.28515625" bestFit="1" customWidth="1"/>
    <col min="15875" max="15875" width="12" customWidth="1"/>
    <col min="15876" max="15876" width="13.140625" customWidth="1"/>
    <col min="15877" max="15882" width="7.7109375" customWidth="1"/>
    <col min="15883" max="15883" width="8.5703125" bestFit="1" customWidth="1"/>
    <col min="15884" max="15885" width="7.7109375" customWidth="1"/>
    <col min="15886" max="15886" width="8.5703125" bestFit="1" customWidth="1"/>
    <col min="15887" max="15887" width="7.7109375" customWidth="1"/>
    <col min="16120" max="16120" width="13.42578125" bestFit="1" customWidth="1"/>
    <col min="16121" max="16121" width="22.28515625" bestFit="1" customWidth="1"/>
    <col min="16122" max="16122" width="27.5703125" bestFit="1" customWidth="1"/>
    <col min="16123" max="16123" width="9.7109375" bestFit="1" customWidth="1"/>
    <col min="16124" max="16125" width="9.7109375" customWidth="1"/>
    <col min="16126" max="16126" width="14.140625" customWidth="1"/>
    <col min="16127" max="16127" width="15.42578125" bestFit="1" customWidth="1"/>
    <col min="16128" max="16128" width="15.140625" bestFit="1" customWidth="1"/>
    <col min="16129" max="16130" width="11.28515625" bestFit="1" customWidth="1"/>
    <col min="16131" max="16131" width="12" customWidth="1"/>
    <col min="16132" max="16132" width="13.140625" customWidth="1"/>
    <col min="16133" max="16138" width="7.7109375" customWidth="1"/>
    <col min="16139" max="16139" width="8.5703125" bestFit="1" customWidth="1"/>
    <col min="16140" max="16141" width="7.7109375" customWidth="1"/>
    <col min="16142" max="16142" width="8.5703125" bestFit="1" customWidth="1"/>
    <col min="16143" max="16143" width="7.7109375" customWidth="1"/>
  </cols>
  <sheetData>
    <row r="1" spans="1:42" ht="26.25" x14ac:dyDescent="0.4">
      <c r="A1" s="194" t="s">
        <v>349</v>
      </c>
      <c r="B1" s="194">
        <v>2021</v>
      </c>
      <c r="C1" s="201" t="s">
        <v>366</v>
      </c>
    </row>
    <row r="2" spans="1:42" s="54" customFormat="1" ht="18.75" x14ac:dyDescent="0.3">
      <c r="A2" s="195" t="s">
        <v>0</v>
      </c>
      <c r="B2" s="195" t="s">
        <v>1</v>
      </c>
      <c r="C2" s="195" t="s">
        <v>2</v>
      </c>
      <c r="D2" s="195"/>
      <c r="E2" s="202"/>
      <c r="F2" s="196">
        <v>1</v>
      </c>
      <c r="G2" s="196">
        <v>2</v>
      </c>
      <c r="H2" s="196">
        <v>3</v>
      </c>
      <c r="I2" s="196">
        <v>4</v>
      </c>
      <c r="J2" s="196">
        <v>5</v>
      </c>
      <c r="K2" s="196">
        <v>6</v>
      </c>
      <c r="L2" s="196">
        <v>7</v>
      </c>
      <c r="M2" s="196">
        <v>8</v>
      </c>
      <c r="N2" s="196">
        <v>9</v>
      </c>
      <c r="O2" s="196">
        <v>10</v>
      </c>
      <c r="P2" s="196">
        <v>11</v>
      </c>
      <c r="Q2" s="196">
        <v>12</v>
      </c>
      <c r="R2" s="196">
        <v>13</v>
      </c>
      <c r="S2" s="196">
        <v>14</v>
      </c>
      <c r="T2" s="196">
        <v>15</v>
      </c>
      <c r="U2" s="196">
        <v>16</v>
      </c>
      <c r="V2" s="196">
        <v>17</v>
      </c>
      <c r="W2" s="196">
        <v>18</v>
      </c>
      <c r="X2" s="196">
        <v>19</v>
      </c>
      <c r="Y2" s="196">
        <v>20</v>
      </c>
      <c r="Z2" s="196">
        <v>21</v>
      </c>
      <c r="AA2" s="196">
        <v>22</v>
      </c>
      <c r="AB2" s="196">
        <v>23</v>
      </c>
      <c r="AC2" s="196">
        <v>24</v>
      </c>
      <c r="AD2" s="196">
        <v>25</v>
      </c>
      <c r="AE2" s="196">
        <v>26</v>
      </c>
      <c r="AF2" s="196">
        <v>27</v>
      </c>
      <c r="AG2" s="196">
        <v>28</v>
      </c>
      <c r="AH2" s="196">
        <v>29</v>
      </c>
      <c r="AI2" s="196">
        <v>30</v>
      </c>
      <c r="AJ2" s="196">
        <v>31</v>
      </c>
      <c r="AK2" s="196"/>
      <c r="AL2" s="196"/>
    </row>
    <row r="3" spans="1:42" s="225" customFormat="1" x14ac:dyDescent="0.25">
      <c r="D3" s="2" t="s">
        <v>3</v>
      </c>
      <c r="E3" s="3" t="s">
        <v>357</v>
      </c>
      <c r="F3" s="210" t="s">
        <v>122</v>
      </c>
      <c r="G3" s="210" t="s">
        <v>122</v>
      </c>
      <c r="H3" s="210" t="s">
        <v>122</v>
      </c>
      <c r="I3" s="210" t="s">
        <v>122</v>
      </c>
      <c r="J3" s="210" t="s">
        <v>122</v>
      </c>
      <c r="K3" s="210" t="s">
        <v>122</v>
      </c>
      <c r="L3" s="210" t="s">
        <v>122</v>
      </c>
      <c r="M3" s="210" t="s">
        <v>122</v>
      </c>
      <c r="N3" s="210" t="s">
        <v>122</v>
      </c>
      <c r="O3" s="210" t="s">
        <v>122</v>
      </c>
      <c r="P3" s="210" t="s">
        <v>122</v>
      </c>
      <c r="Q3" s="210" t="s">
        <v>122</v>
      </c>
      <c r="R3" s="210" t="s">
        <v>122</v>
      </c>
      <c r="S3" s="210" t="s">
        <v>122</v>
      </c>
      <c r="T3" s="210" t="s">
        <v>122</v>
      </c>
      <c r="U3" s="210" t="s">
        <v>122</v>
      </c>
      <c r="V3" s="210" t="s">
        <v>122</v>
      </c>
      <c r="W3" s="210" t="s">
        <v>122</v>
      </c>
      <c r="X3" s="210" t="s">
        <v>122</v>
      </c>
      <c r="Y3" s="210" t="s">
        <v>122</v>
      </c>
      <c r="Z3" s="210" t="s">
        <v>122</v>
      </c>
      <c r="AA3" s="210" t="s">
        <v>122</v>
      </c>
      <c r="AB3" s="210" t="s">
        <v>122</v>
      </c>
      <c r="AC3" s="210" t="s">
        <v>122</v>
      </c>
      <c r="AD3" s="210" t="s">
        <v>122</v>
      </c>
      <c r="AE3" s="210" t="s">
        <v>122</v>
      </c>
      <c r="AF3" s="210" t="s">
        <v>122</v>
      </c>
      <c r="AG3" s="210" t="s">
        <v>122</v>
      </c>
      <c r="AH3" s="210" t="s">
        <v>122</v>
      </c>
      <c r="AI3" s="210" t="s">
        <v>122</v>
      </c>
      <c r="AJ3" s="210" t="s">
        <v>122</v>
      </c>
      <c r="AK3" s="210"/>
      <c r="AL3" s="210"/>
    </row>
    <row r="4" spans="1:42" s="7" customFormat="1" ht="15.75" thickBot="1" x14ac:dyDescent="0.3">
      <c r="A4" s="19"/>
      <c r="B4" s="19"/>
      <c r="C4" s="19"/>
      <c r="D4" s="20"/>
      <c r="E4" s="45"/>
      <c r="F4" s="50"/>
      <c r="G4" s="50"/>
      <c r="H4" s="50"/>
      <c r="I4" s="50"/>
      <c r="J4" s="50"/>
      <c r="K4" s="50"/>
      <c r="L4" s="50"/>
      <c r="M4" s="50"/>
      <c r="N4" s="50"/>
      <c r="O4" s="20"/>
      <c r="P4" s="20"/>
      <c r="Q4" s="20"/>
      <c r="R4" s="20"/>
      <c r="S4" s="20"/>
      <c r="T4" s="20"/>
      <c r="U4" s="5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13"/>
      <c r="AL4" s="13"/>
    </row>
    <row r="5" spans="1:42" s="7" customFormat="1" ht="15.75" thickTop="1" x14ac:dyDescent="0.25">
      <c r="A5" s="197" t="s">
        <v>4</v>
      </c>
      <c r="B5" s="12" t="s">
        <v>5</v>
      </c>
      <c r="C5" s="46" t="s">
        <v>6</v>
      </c>
      <c r="D5" s="13">
        <v>0.1</v>
      </c>
      <c r="E5" s="6"/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0.1</v>
      </c>
      <c r="P5" s="37">
        <v>0.1</v>
      </c>
      <c r="Q5" s="37">
        <v>0.1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49">
        <v>0</v>
      </c>
      <c r="AK5" s="37"/>
      <c r="AL5" s="37"/>
      <c r="AN5" s="226">
        <f>SUM(F5:AJ5)</f>
        <v>0.30000000000000004</v>
      </c>
      <c r="AO5" s="9">
        <v>86400</v>
      </c>
      <c r="AP5" s="227">
        <f>AN5*AO5</f>
        <v>25920.000000000004</v>
      </c>
    </row>
    <row r="6" spans="1:42" s="7" customFormat="1" x14ac:dyDescent="0.25">
      <c r="A6" s="11"/>
      <c r="B6" s="12"/>
      <c r="C6" s="46" t="s">
        <v>7</v>
      </c>
      <c r="D6" s="13">
        <v>0.1</v>
      </c>
      <c r="E6" s="6"/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49">
        <v>0</v>
      </c>
      <c r="AK6" s="37"/>
      <c r="AL6" s="37"/>
      <c r="AN6" s="228">
        <f t="shared" ref="AN6:AN69" si="0">SUM(F6:AJ6)</f>
        <v>0</v>
      </c>
      <c r="AO6" s="7">
        <v>86400</v>
      </c>
      <c r="AP6" s="229">
        <f t="shared" ref="AP6:AP69" si="1">AN6*AO6</f>
        <v>0</v>
      </c>
    </row>
    <row r="7" spans="1:42" s="7" customFormat="1" x14ac:dyDescent="0.25">
      <c r="A7" s="11"/>
      <c r="B7" s="15"/>
      <c r="C7" s="188" t="s">
        <v>8</v>
      </c>
      <c r="D7" s="189">
        <v>0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214"/>
      <c r="AK7" s="188"/>
      <c r="AL7" s="188"/>
      <c r="AN7" s="228">
        <f t="shared" si="0"/>
        <v>0</v>
      </c>
      <c r="AO7" s="7">
        <v>86400</v>
      </c>
      <c r="AP7" s="229">
        <f t="shared" si="1"/>
        <v>0</v>
      </c>
    </row>
    <row r="8" spans="1:42" s="7" customFormat="1" x14ac:dyDescent="0.25">
      <c r="A8" s="11"/>
      <c r="B8" s="15"/>
      <c r="C8" s="190" t="s">
        <v>354</v>
      </c>
      <c r="D8" s="191" t="s">
        <v>346</v>
      </c>
      <c r="E8" s="6"/>
      <c r="F8" s="37">
        <v>1.06</v>
      </c>
      <c r="G8" s="37">
        <v>1.01</v>
      </c>
      <c r="H8" s="37">
        <v>1.01</v>
      </c>
      <c r="I8" s="37">
        <v>1.01</v>
      </c>
      <c r="J8" s="37">
        <v>1.01</v>
      </c>
      <c r="K8" s="37">
        <v>1.01</v>
      </c>
      <c r="L8" s="37">
        <v>1.01</v>
      </c>
      <c r="M8" s="37">
        <v>1.01</v>
      </c>
      <c r="N8" s="37">
        <v>1.01</v>
      </c>
      <c r="O8" s="37">
        <v>1.23</v>
      </c>
      <c r="P8" s="37">
        <v>1.66</v>
      </c>
      <c r="Q8" s="37">
        <v>1.72</v>
      </c>
      <c r="R8" s="37">
        <v>1.91</v>
      </c>
      <c r="S8" s="37">
        <v>2.06</v>
      </c>
      <c r="T8" s="37">
        <v>2.06</v>
      </c>
      <c r="U8" s="37">
        <v>2</v>
      </c>
      <c r="V8" s="37">
        <v>1.56</v>
      </c>
      <c r="W8" s="37">
        <v>1.3</v>
      </c>
      <c r="X8" s="37">
        <v>1.1499999999999999</v>
      </c>
      <c r="Y8" s="37">
        <v>1.1499999999999999</v>
      </c>
      <c r="Z8" s="37">
        <v>1.1499999999999999</v>
      </c>
      <c r="AA8" s="37">
        <v>1.1499999999999999</v>
      </c>
      <c r="AB8" s="37">
        <v>1.1499999999999999</v>
      </c>
      <c r="AC8" s="37">
        <v>1.1499999999999999</v>
      </c>
      <c r="AD8" s="37">
        <v>1.1499999999999999</v>
      </c>
      <c r="AE8" s="37">
        <v>1.25</v>
      </c>
      <c r="AF8" s="37">
        <v>1.31</v>
      </c>
      <c r="AG8" s="37">
        <v>1.31</v>
      </c>
      <c r="AH8" s="37">
        <v>1.31</v>
      </c>
      <c r="AI8" s="37">
        <v>1.25</v>
      </c>
      <c r="AJ8" s="49">
        <v>1.17</v>
      </c>
      <c r="AK8" s="37"/>
      <c r="AL8" s="37"/>
      <c r="AN8" s="228">
        <f t="shared" si="0"/>
        <v>40.29</v>
      </c>
      <c r="AO8" s="7">
        <v>86400</v>
      </c>
      <c r="AP8" s="229">
        <f t="shared" si="1"/>
        <v>3481056</v>
      </c>
    </row>
    <row r="9" spans="1:42" s="7" customFormat="1" x14ac:dyDescent="0.25">
      <c r="A9" s="11"/>
      <c r="B9" s="12"/>
      <c r="C9" s="16" t="s">
        <v>9</v>
      </c>
      <c r="D9" s="205" t="s">
        <v>346</v>
      </c>
      <c r="E9" s="6"/>
      <c r="F9" s="298">
        <v>1.4999999999999999E-2</v>
      </c>
      <c r="G9" s="37">
        <v>1.4999999999999999E-2</v>
      </c>
      <c r="H9" s="37">
        <v>0.02</v>
      </c>
      <c r="I9" s="37">
        <v>0.02</v>
      </c>
      <c r="J9" s="37">
        <v>0.02</v>
      </c>
      <c r="K9" s="37">
        <v>0.02</v>
      </c>
      <c r="L9" s="37">
        <v>0.02</v>
      </c>
      <c r="M9" s="37">
        <v>0.02</v>
      </c>
      <c r="N9" s="37">
        <v>0.02</v>
      </c>
      <c r="O9" s="37">
        <v>0.06</v>
      </c>
      <c r="P9" s="37">
        <v>0.06</v>
      </c>
      <c r="Q9" s="37">
        <v>0.06</v>
      </c>
      <c r="R9" s="37">
        <v>0.06</v>
      </c>
      <c r="S9" s="37">
        <v>0.06</v>
      </c>
      <c r="T9" s="37">
        <v>0.06</v>
      </c>
      <c r="U9" s="37">
        <v>0.06</v>
      </c>
      <c r="V9" s="37">
        <v>2.5000000000000001E-2</v>
      </c>
      <c r="W9" s="37">
        <v>2.5000000000000001E-2</v>
      </c>
      <c r="X9" s="37">
        <v>2.5000000000000001E-2</v>
      </c>
      <c r="Y9" s="37">
        <v>2.5000000000000001E-2</v>
      </c>
      <c r="Z9" s="37">
        <v>2.5000000000000001E-2</v>
      </c>
      <c r="AA9" s="37">
        <v>2.5000000000000001E-2</v>
      </c>
      <c r="AB9" s="37">
        <v>2.5000000000000001E-2</v>
      </c>
      <c r="AC9" s="37">
        <v>0.03</v>
      </c>
      <c r="AD9" s="37">
        <v>0.03</v>
      </c>
      <c r="AE9" s="37">
        <v>0.03</v>
      </c>
      <c r="AF9" s="37">
        <v>0.03</v>
      </c>
      <c r="AG9" s="37">
        <v>0.03</v>
      </c>
      <c r="AH9" s="37">
        <v>0.03</v>
      </c>
      <c r="AI9" s="37">
        <v>0.03</v>
      </c>
      <c r="AJ9" s="49">
        <v>0.03</v>
      </c>
      <c r="AK9" s="37"/>
      <c r="AL9" s="37"/>
      <c r="AN9" s="228">
        <f t="shared" si="0"/>
        <v>1.0050000000000003</v>
      </c>
      <c r="AO9" s="7">
        <v>86400</v>
      </c>
      <c r="AP9" s="229">
        <f t="shared" si="1"/>
        <v>86832.000000000029</v>
      </c>
    </row>
    <row r="10" spans="1:42" s="7" customFormat="1" x14ac:dyDescent="0.25">
      <c r="A10" s="11"/>
      <c r="B10" s="12"/>
      <c r="C10" s="16"/>
      <c r="D10" s="13"/>
      <c r="E10" s="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49"/>
      <c r="AK10" s="37"/>
      <c r="AL10" s="37"/>
      <c r="AN10" s="228"/>
      <c r="AP10" s="229"/>
    </row>
    <row r="11" spans="1:42" s="7" customFormat="1" ht="15.75" thickBot="1" x14ac:dyDescent="0.3">
      <c r="A11" s="11"/>
      <c r="B11" s="18"/>
      <c r="C11" s="19" t="s">
        <v>139</v>
      </c>
      <c r="D11" s="211"/>
      <c r="E11" s="45">
        <f>86400*SUM(F11:AJ11)</f>
        <v>3593808.0000000019</v>
      </c>
      <c r="F11" s="50">
        <f>SUM(F5:F10)</f>
        <v>1.075</v>
      </c>
      <c r="G11" s="50">
        <f t="shared" ref="G11:AI11" si="2">SUM(G5:G10)</f>
        <v>1.0249999999999999</v>
      </c>
      <c r="H11" s="50">
        <f t="shared" si="2"/>
        <v>1.03</v>
      </c>
      <c r="I11" s="50">
        <f t="shared" si="2"/>
        <v>1.03</v>
      </c>
      <c r="J11" s="50">
        <f t="shared" si="2"/>
        <v>1.03</v>
      </c>
      <c r="K11" s="50">
        <f t="shared" si="2"/>
        <v>1.03</v>
      </c>
      <c r="L11" s="50">
        <f t="shared" si="2"/>
        <v>1.03</v>
      </c>
      <c r="M11" s="50">
        <f t="shared" si="2"/>
        <v>1.03</v>
      </c>
      <c r="N11" s="50">
        <f t="shared" si="2"/>
        <v>1.03</v>
      </c>
      <c r="O11" s="50">
        <f t="shared" si="2"/>
        <v>1.3900000000000001</v>
      </c>
      <c r="P11" s="50">
        <f t="shared" si="2"/>
        <v>1.82</v>
      </c>
      <c r="Q11" s="50">
        <f t="shared" si="2"/>
        <v>1.8800000000000001</v>
      </c>
      <c r="R11" s="50">
        <f t="shared" si="2"/>
        <v>1.97</v>
      </c>
      <c r="S11" s="50">
        <f t="shared" si="2"/>
        <v>2.12</v>
      </c>
      <c r="T11" s="50">
        <f t="shared" si="2"/>
        <v>2.12</v>
      </c>
      <c r="U11" s="50">
        <f t="shared" si="2"/>
        <v>2.06</v>
      </c>
      <c r="V11" s="50">
        <f t="shared" si="2"/>
        <v>1.585</v>
      </c>
      <c r="W11" s="50">
        <f t="shared" si="2"/>
        <v>1.325</v>
      </c>
      <c r="X11" s="50">
        <f t="shared" si="2"/>
        <v>1.1749999999999998</v>
      </c>
      <c r="Y11" s="50">
        <f t="shared" si="2"/>
        <v>1.1749999999999998</v>
      </c>
      <c r="Z11" s="50">
        <f t="shared" si="2"/>
        <v>1.1749999999999998</v>
      </c>
      <c r="AA11" s="50">
        <f t="shared" si="2"/>
        <v>1.1749999999999998</v>
      </c>
      <c r="AB11" s="50">
        <f t="shared" si="2"/>
        <v>1.1749999999999998</v>
      </c>
      <c r="AC11" s="50">
        <f t="shared" si="2"/>
        <v>1.18</v>
      </c>
      <c r="AD11" s="50">
        <f t="shared" si="2"/>
        <v>1.18</v>
      </c>
      <c r="AE11" s="50">
        <f t="shared" si="2"/>
        <v>1.28</v>
      </c>
      <c r="AF11" s="50">
        <f t="shared" si="2"/>
        <v>1.34</v>
      </c>
      <c r="AG11" s="50">
        <f t="shared" si="2"/>
        <v>1.34</v>
      </c>
      <c r="AH11" s="50">
        <f t="shared" si="2"/>
        <v>1.34</v>
      </c>
      <c r="AI11" s="50">
        <f t="shared" si="2"/>
        <v>1.28</v>
      </c>
      <c r="AJ11" s="51">
        <f>SUM(AJ5:AJ10)</f>
        <v>1.2</v>
      </c>
      <c r="AK11" s="37"/>
      <c r="AL11" s="37"/>
      <c r="AN11" s="230">
        <f t="shared" si="0"/>
        <v>41.59500000000002</v>
      </c>
      <c r="AO11" s="19">
        <v>86400</v>
      </c>
      <c r="AP11" s="231">
        <f t="shared" si="1"/>
        <v>3593808.0000000019</v>
      </c>
    </row>
    <row r="12" spans="1:42" ht="16.5" thickTop="1" thickBot="1" x14ac:dyDescent="0.3">
      <c r="A12" s="11"/>
      <c r="X12" s="13"/>
      <c r="Y12" s="13"/>
      <c r="Z12" s="13"/>
      <c r="AB12" s="13"/>
      <c r="AD12" s="13"/>
      <c r="AE12" s="13"/>
      <c r="AF12" s="13"/>
      <c r="AG12" s="13"/>
      <c r="AH12" s="13"/>
      <c r="AI12" s="13"/>
      <c r="AN12" s="13"/>
      <c r="AO12" s="7"/>
      <c r="AP12" s="14"/>
    </row>
    <row r="13" spans="1:42" s="7" customFormat="1" ht="15.75" thickTop="1" x14ac:dyDescent="0.25">
      <c r="A13" s="11"/>
      <c r="B13" s="22" t="s">
        <v>10</v>
      </c>
      <c r="C13" s="23" t="s">
        <v>11</v>
      </c>
      <c r="D13" s="8">
        <v>0.3</v>
      </c>
      <c r="E13" s="44"/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0.3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8">
        <v>0</v>
      </c>
      <c r="AK13" s="37"/>
      <c r="AL13" s="37"/>
      <c r="AN13" s="226">
        <f t="shared" si="0"/>
        <v>0.3</v>
      </c>
      <c r="AO13" s="9">
        <v>86400</v>
      </c>
      <c r="AP13" s="227">
        <f t="shared" si="1"/>
        <v>25920</v>
      </c>
    </row>
    <row r="14" spans="1:42" s="7" customFormat="1" x14ac:dyDescent="0.25">
      <c r="A14" s="11"/>
      <c r="B14" s="15"/>
      <c r="C14" s="16" t="s">
        <v>12</v>
      </c>
      <c r="D14" s="13">
        <v>0.36</v>
      </c>
      <c r="E14" s="6"/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0.36</v>
      </c>
      <c r="O14" s="37">
        <v>0.36</v>
      </c>
      <c r="P14" s="37">
        <v>0.36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0.36</v>
      </c>
      <c r="AD14" s="37">
        <v>0.36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49">
        <v>0</v>
      </c>
      <c r="AK14" s="37"/>
      <c r="AL14" s="37"/>
      <c r="AN14" s="228">
        <f t="shared" si="0"/>
        <v>1.7999999999999998</v>
      </c>
      <c r="AO14" s="7">
        <v>86400</v>
      </c>
      <c r="AP14" s="229">
        <f t="shared" si="1"/>
        <v>155519.99999999997</v>
      </c>
    </row>
    <row r="15" spans="1:42" s="7" customFormat="1" x14ac:dyDescent="0.25">
      <c r="A15" s="11"/>
      <c r="B15" s="15"/>
      <c r="C15" s="188" t="s">
        <v>13</v>
      </c>
      <c r="D15" s="189">
        <v>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214"/>
      <c r="AK15" s="188"/>
      <c r="AL15" s="188"/>
      <c r="AN15" s="228">
        <f t="shared" si="0"/>
        <v>0</v>
      </c>
      <c r="AO15" s="7">
        <v>86400</v>
      </c>
      <c r="AP15" s="229">
        <f t="shared" si="1"/>
        <v>0</v>
      </c>
    </row>
    <row r="16" spans="1:42" s="7" customFormat="1" x14ac:dyDescent="0.25">
      <c r="A16" s="11"/>
      <c r="B16" s="15"/>
      <c r="C16" s="16" t="s">
        <v>14</v>
      </c>
      <c r="D16" s="13">
        <v>0.3</v>
      </c>
      <c r="E16" s="6"/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0.3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0.3</v>
      </c>
      <c r="AD16" s="37">
        <v>0.3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49">
        <v>0</v>
      </c>
      <c r="AK16" s="37"/>
      <c r="AL16" s="37"/>
      <c r="AN16" s="228">
        <f t="shared" si="0"/>
        <v>0.89999999999999991</v>
      </c>
      <c r="AO16" s="7">
        <v>86400</v>
      </c>
      <c r="AP16" s="229">
        <f t="shared" si="1"/>
        <v>77759.999999999985</v>
      </c>
    </row>
    <row r="17" spans="1:42" s="7" customFormat="1" x14ac:dyDescent="0.25">
      <c r="A17" s="11"/>
      <c r="B17" s="15"/>
      <c r="C17" s="16" t="s">
        <v>15</v>
      </c>
      <c r="D17" s="13">
        <v>0.35</v>
      </c>
      <c r="E17" s="6"/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49">
        <v>0</v>
      </c>
      <c r="AK17" s="37"/>
      <c r="AL17" s="37"/>
      <c r="AN17" s="228">
        <f t="shared" si="0"/>
        <v>0</v>
      </c>
      <c r="AO17" s="7">
        <v>86400</v>
      </c>
      <c r="AP17" s="229">
        <f t="shared" si="1"/>
        <v>0</v>
      </c>
    </row>
    <row r="18" spans="1:42" s="7" customFormat="1" x14ac:dyDescent="0.25">
      <c r="A18" s="11"/>
      <c r="B18" s="12"/>
      <c r="C18" s="16" t="s">
        <v>16</v>
      </c>
      <c r="D18" s="205" t="s">
        <v>346</v>
      </c>
      <c r="E18" s="6"/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0.1</v>
      </c>
      <c r="P18" s="37">
        <v>0.1</v>
      </c>
      <c r="Q18" s="37">
        <v>0.1</v>
      </c>
      <c r="R18" s="37">
        <v>0.1</v>
      </c>
      <c r="S18" s="37">
        <v>0.1</v>
      </c>
      <c r="T18" s="37">
        <v>0.1</v>
      </c>
      <c r="U18" s="37">
        <v>0.1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0.08</v>
      </c>
      <c r="AD18" s="37">
        <v>0.08</v>
      </c>
      <c r="AE18" s="37">
        <v>0.08</v>
      </c>
      <c r="AF18" s="37">
        <v>0.08</v>
      </c>
      <c r="AG18" s="37">
        <v>0.08</v>
      </c>
      <c r="AH18" s="37">
        <v>0.08</v>
      </c>
      <c r="AI18" s="37">
        <v>0.08</v>
      </c>
      <c r="AJ18" s="49">
        <v>0.08</v>
      </c>
      <c r="AK18" s="37"/>
      <c r="AL18" s="37"/>
      <c r="AN18" s="228">
        <f t="shared" si="0"/>
        <v>1.34</v>
      </c>
      <c r="AO18" s="7">
        <v>86400</v>
      </c>
      <c r="AP18" s="229">
        <f t="shared" si="1"/>
        <v>115776</v>
      </c>
    </row>
    <row r="19" spans="1:42" s="7" customFormat="1" x14ac:dyDescent="0.25">
      <c r="A19" s="11"/>
      <c r="B19" s="15"/>
      <c r="C19" s="188" t="s">
        <v>17</v>
      </c>
      <c r="D19" s="189">
        <v>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214"/>
      <c r="AK19" s="188"/>
      <c r="AL19" s="188"/>
      <c r="AN19" s="228">
        <f t="shared" si="0"/>
        <v>0</v>
      </c>
      <c r="AO19" s="7">
        <v>86400</v>
      </c>
      <c r="AP19" s="229">
        <f t="shared" si="1"/>
        <v>0</v>
      </c>
    </row>
    <row r="20" spans="1:42" s="7" customFormat="1" x14ac:dyDescent="0.25">
      <c r="A20" s="11"/>
      <c r="B20" s="15"/>
      <c r="C20" s="188" t="s">
        <v>18</v>
      </c>
      <c r="D20" s="189">
        <v>0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214"/>
      <c r="AK20" s="188"/>
      <c r="AL20" s="188"/>
      <c r="AN20" s="228">
        <f t="shared" si="0"/>
        <v>0</v>
      </c>
      <c r="AO20" s="7">
        <v>86400</v>
      </c>
      <c r="AP20" s="229">
        <f t="shared" si="1"/>
        <v>0</v>
      </c>
    </row>
    <row r="21" spans="1:42" s="7" customFormat="1" x14ac:dyDescent="0.25">
      <c r="A21" s="11"/>
      <c r="B21" s="15"/>
      <c r="C21" s="39"/>
      <c r="D21" s="40"/>
      <c r="E21" s="6"/>
      <c r="F21" s="37"/>
      <c r="G21" s="37"/>
      <c r="H21" s="37"/>
      <c r="I21" s="37"/>
      <c r="J21" s="37"/>
      <c r="K21" s="37"/>
      <c r="L21" s="37"/>
      <c r="M21" s="37"/>
      <c r="N21" s="37"/>
      <c r="O21" s="13"/>
      <c r="P21" s="13"/>
      <c r="Q21" s="13"/>
      <c r="R21" s="13"/>
      <c r="S21" s="13"/>
      <c r="T21" s="13"/>
      <c r="U21" s="37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3"/>
      <c r="AK21" s="13"/>
      <c r="AL21" s="13"/>
      <c r="AN21" s="228"/>
      <c r="AP21" s="229"/>
    </row>
    <row r="22" spans="1:42" s="7" customFormat="1" ht="15.75" thickBot="1" x14ac:dyDescent="0.3">
      <c r="A22" s="11"/>
      <c r="B22" s="18"/>
      <c r="C22" s="19" t="s">
        <v>139</v>
      </c>
      <c r="D22" s="211"/>
      <c r="E22" s="45">
        <f>86400*SUM(F22:AJ22)</f>
        <v>374976</v>
      </c>
      <c r="F22" s="50">
        <f>SUM(F13:F21)</f>
        <v>0</v>
      </c>
      <c r="G22" s="50">
        <f>SUM(G13:G21)</f>
        <v>0</v>
      </c>
      <c r="H22" s="50">
        <f>SUM(H13:H21)</f>
        <v>0</v>
      </c>
      <c r="I22" s="50">
        <f t="shared" ref="I22:AJ22" si="3">SUM(I13:I21)</f>
        <v>0</v>
      </c>
      <c r="J22" s="50">
        <f t="shared" si="3"/>
        <v>0</v>
      </c>
      <c r="K22" s="50">
        <f t="shared" si="3"/>
        <v>0</v>
      </c>
      <c r="L22" s="50">
        <f t="shared" si="3"/>
        <v>0</v>
      </c>
      <c r="M22" s="50">
        <f t="shared" si="3"/>
        <v>0</v>
      </c>
      <c r="N22" s="50">
        <f>SUM(N13:N21)</f>
        <v>0.36</v>
      </c>
      <c r="O22" s="50">
        <f>SUM(O13:O21)</f>
        <v>0.7599999999999999</v>
      </c>
      <c r="P22" s="50">
        <f t="shared" si="3"/>
        <v>0.45999999999999996</v>
      </c>
      <c r="Q22" s="50">
        <f t="shared" si="3"/>
        <v>0.1</v>
      </c>
      <c r="R22" s="50">
        <f t="shared" si="3"/>
        <v>0.1</v>
      </c>
      <c r="S22" s="50">
        <f t="shared" si="3"/>
        <v>0.1</v>
      </c>
      <c r="T22" s="50">
        <f t="shared" si="3"/>
        <v>0.1</v>
      </c>
      <c r="U22" s="50">
        <f t="shared" si="3"/>
        <v>0.1</v>
      </c>
      <c r="V22" s="50">
        <f t="shared" si="3"/>
        <v>0</v>
      </c>
      <c r="W22" s="50">
        <f t="shared" si="3"/>
        <v>0</v>
      </c>
      <c r="X22" s="50">
        <f t="shared" si="3"/>
        <v>0</v>
      </c>
      <c r="Y22" s="50">
        <f t="shared" si="3"/>
        <v>0</v>
      </c>
      <c r="Z22" s="50">
        <f>SUM(Z13:Z21)</f>
        <v>0</v>
      </c>
      <c r="AA22" s="50">
        <f t="shared" si="3"/>
        <v>0</v>
      </c>
      <c r="AB22" s="50">
        <f>SUM(AB13:AB21)</f>
        <v>0</v>
      </c>
      <c r="AC22" s="50">
        <f t="shared" si="3"/>
        <v>1.04</v>
      </c>
      <c r="AD22" s="50">
        <f t="shared" si="3"/>
        <v>0.73999999999999988</v>
      </c>
      <c r="AE22" s="50">
        <f t="shared" si="3"/>
        <v>0.08</v>
      </c>
      <c r="AF22" s="50">
        <f t="shared" si="3"/>
        <v>0.08</v>
      </c>
      <c r="AG22" s="50">
        <f t="shared" si="3"/>
        <v>0.08</v>
      </c>
      <c r="AH22" s="50">
        <f t="shared" si="3"/>
        <v>0.08</v>
      </c>
      <c r="AI22" s="50">
        <f t="shared" si="3"/>
        <v>0.08</v>
      </c>
      <c r="AJ22" s="51">
        <f t="shared" si="3"/>
        <v>0.08</v>
      </c>
      <c r="AK22" s="37"/>
      <c r="AL22" s="37"/>
      <c r="AN22" s="230">
        <f t="shared" si="0"/>
        <v>4.34</v>
      </c>
      <c r="AO22" s="19">
        <v>86400</v>
      </c>
      <c r="AP22" s="231">
        <f t="shared" si="1"/>
        <v>374976</v>
      </c>
    </row>
    <row r="23" spans="1:42" s="7" customFormat="1" ht="16.5" thickTop="1" thickBot="1" x14ac:dyDescent="0.3">
      <c r="A23" s="11"/>
      <c r="D23" s="13"/>
      <c r="E23" s="6"/>
      <c r="F23" s="37"/>
      <c r="G23" s="37"/>
      <c r="H23" s="37"/>
      <c r="I23" s="37"/>
      <c r="J23" s="37"/>
      <c r="K23" s="37"/>
      <c r="L23" s="37"/>
      <c r="M23" s="37"/>
      <c r="N23" s="37"/>
      <c r="O23" s="13"/>
      <c r="P23" s="13"/>
      <c r="Q23" s="13"/>
      <c r="R23" s="13"/>
      <c r="S23" s="13"/>
      <c r="T23" s="13"/>
      <c r="U23" s="37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N23" s="13"/>
      <c r="AP23" s="14"/>
    </row>
    <row r="24" spans="1:42" s="7" customFormat="1" ht="15.75" thickTop="1" x14ac:dyDescent="0.25">
      <c r="A24" s="11"/>
      <c r="B24" s="22" t="s">
        <v>19</v>
      </c>
      <c r="C24" s="23" t="s">
        <v>20</v>
      </c>
      <c r="D24" s="8">
        <v>0.3</v>
      </c>
      <c r="E24" s="44"/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8">
        <v>0</v>
      </c>
      <c r="AK24" s="37"/>
      <c r="AL24" s="37"/>
      <c r="AN24" s="226">
        <f t="shared" si="0"/>
        <v>0</v>
      </c>
      <c r="AO24" s="9">
        <v>86400</v>
      </c>
      <c r="AP24" s="227">
        <f t="shared" si="1"/>
        <v>0</v>
      </c>
    </row>
    <row r="25" spans="1:42" s="7" customFormat="1" x14ac:dyDescent="0.25">
      <c r="A25" s="11"/>
      <c r="B25" s="15"/>
      <c r="C25" s="16" t="s">
        <v>21</v>
      </c>
      <c r="D25" s="13">
        <v>0.35</v>
      </c>
      <c r="E25" s="6"/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49">
        <v>0</v>
      </c>
      <c r="AK25" s="37"/>
      <c r="AL25" s="37"/>
      <c r="AN25" s="228">
        <f t="shared" si="0"/>
        <v>0</v>
      </c>
      <c r="AO25" s="7">
        <v>86400</v>
      </c>
      <c r="AP25" s="229">
        <f t="shared" si="1"/>
        <v>0</v>
      </c>
    </row>
    <row r="26" spans="1:42" s="7" customFormat="1" x14ac:dyDescent="0.25">
      <c r="A26" s="11"/>
      <c r="B26" s="15"/>
      <c r="C26" s="188" t="s">
        <v>22</v>
      </c>
      <c r="D26" s="189">
        <v>0.2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214"/>
      <c r="AK26" s="188"/>
      <c r="AL26" s="188"/>
      <c r="AN26" s="228">
        <f t="shared" si="0"/>
        <v>0</v>
      </c>
      <c r="AO26" s="7">
        <v>86400</v>
      </c>
      <c r="AP26" s="229">
        <f t="shared" si="1"/>
        <v>0</v>
      </c>
    </row>
    <row r="27" spans="1:42" s="7" customFormat="1" x14ac:dyDescent="0.25">
      <c r="A27" s="11"/>
      <c r="B27" s="15"/>
      <c r="C27" s="190" t="s">
        <v>353</v>
      </c>
      <c r="D27" s="191" t="s">
        <v>346</v>
      </c>
      <c r="E27" s="6"/>
      <c r="F27" s="37">
        <v>25.35</v>
      </c>
      <c r="G27" s="37">
        <v>24.78</v>
      </c>
      <c r="H27" s="37">
        <v>24.65</v>
      </c>
      <c r="I27" s="37">
        <v>24.5</v>
      </c>
      <c r="J27" s="37">
        <v>24.9</v>
      </c>
      <c r="K27" s="37">
        <v>24.69</v>
      </c>
      <c r="L27" s="37">
        <v>24.91</v>
      </c>
      <c r="M27" s="37">
        <v>25.17</v>
      </c>
      <c r="N27" s="37">
        <v>25.11</v>
      </c>
      <c r="O27" s="37">
        <v>24.93</v>
      </c>
      <c r="P27" s="37">
        <v>25.11</v>
      </c>
      <c r="Q27" s="37">
        <v>25.51</v>
      </c>
      <c r="R27" s="37">
        <v>25.49</v>
      </c>
      <c r="S27" s="37">
        <v>25.93</v>
      </c>
      <c r="T27" s="37">
        <v>25.67</v>
      </c>
      <c r="U27" s="37">
        <v>24.79</v>
      </c>
      <c r="V27" s="37">
        <v>21.86</v>
      </c>
      <c r="W27" s="37">
        <v>24.91</v>
      </c>
      <c r="X27" s="37">
        <v>25.27</v>
      </c>
      <c r="Y27" s="37">
        <v>25.07</v>
      </c>
      <c r="Z27" s="37">
        <v>23.84</v>
      </c>
      <c r="AA27" s="37">
        <v>22.09</v>
      </c>
      <c r="AB27" s="37">
        <v>19.97</v>
      </c>
      <c r="AC27" s="37">
        <v>17.149999999999999</v>
      </c>
      <c r="AD27" s="37">
        <v>17.25</v>
      </c>
      <c r="AE27" s="37">
        <v>18.739999999999998</v>
      </c>
      <c r="AF27" s="37">
        <v>25.14</v>
      </c>
      <c r="AG27" s="37">
        <v>24.89</v>
      </c>
      <c r="AH27" s="37">
        <v>24.52</v>
      </c>
      <c r="AI27" s="37">
        <v>24.46</v>
      </c>
      <c r="AJ27" s="49">
        <v>24.84</v>
      </c>
      <c r="AK27" s="37"/>
      <c r="AL27" s="37"/>
      <c r="AN27" s="228">
        <f t="shared" si="0"/>
        <v>741.49000000000012</v>
      </c>
      <c r="AO27" s="7">
        <v>86400</v>
      </c>
      <c r="AP27" s="229">
        <f t="shared" si="1"/>
        <v>64064736.000000007</v>
      </c>
    </row>
    <row r="28" spans="1:42" s="7" customFormat="1" x14ac:dyDescent="0.25">
      <c r="A28" s="11"/>
      <c r="B28" s="15"/>
      <c r="C28" s="16"/>
      <c r="D28" s="17"/>
      <c r="E28" s="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49"/>
      <c r="AK28" s="37"/>
      <c r="AL28" s="37"/>
      <c r="AN28" s="228"/>
      <c r="AP28" s="229"/>
    </row>
    <row r="29" spans="1:42" s="7" customFormat="1" x14ac:dyDescent="0.25">
      <c r="A29" s="11"/>
      <c r="B29" s="15"/>
      <c r="C29" s="187" t="s">
        <v>141</v>
      </c>
      <c r="D29" s="203" t="s">
        <v>346</v>
      </c>
      <c r="E29" s="6"/>
      <c r="F29" s="37">
        <v>16.87</v>
      </c>
      <c r="G29" s="37">
        <v>16.46</v>
      </c>
      <c r="H29" s="37">
        <v>16.32</v>
      </c>
      <c r="I29" s="37">
        <v>16.190000000000001</v>
      </c>
      <c r="J29" s="37">
        <v>16.27</v>
      </c>
      <c r="K29" s="37">
        <v>15.9</v>
      </c>
      <c r="L29" s="37">
        <v>16.12</v>
      </c>
      <c r="M29" s="37">
        <v>16.37</v>
      </c>
      <c r="N29" s="37">
        <v>15.93</v>
      </c>
      <c r="O29" s="37">
        <v>14.97</v>
      </c>
      <c r="P29" s="37">
        <v>14.45</v>
      </c>
      <c r="Q29" s="37">
        <v>14.02</v>
      </c>
      <c r="R29" s="37">
        <v>13.41</v>
      </c>
      <c r="S29" s="37">
        <v>14.03</v>
      </c>
      <c r="T29" s="37">
        <v>13.92</v>
      </c>
      <c r="U29" s="37">
        <v>13.4</v>
      </c>
      <c r="V29" s="37">
        <v>13.6</v>
      </c>
      <c r="W29" s="37">
        <v>16.420000000000002</v>
      </c>
      <c r="X29" s="37">
        <v>16.440000000000001</v>
      </c>
      <c r="Y29" s="37">
        <v>16.079999999999998</v>
      </c>
      <c r="Z29" s="37">
        <v>14.9</v>
      </c>
      <c r="AA29" s="37">
        <v>13.22</v>
      </c>
      <c r="AB29" s="37">
        <v>10.75</v>
      </c>
      <c r="AC29" s="37">
        <v>7.71</v>
      </c>
      <c r="AD29" s="37">
        <v>7.62</v>
      </c>
      <c r="AE29" s="37">
        <v>9.01</v>
      </c>
      <c r="AF29" s="37">
        <v>15.29</v>
      </c>
      <c r="AG29" s="37">
        <v>14.86</v>
      </c>
      <c r="AH29" s="37">
        <v>14.5</v>
      </c>
      <c r="AI29" s="37">
        <v>14.42</v>
      </c>
      <c r="AJ29" s="49">
        <v>14.82</v>
      </c>
      <c r="AK29" s="37"/>
      <c r="AL29" s="37"/>
      <c r="AN29" s="228">
        <f t="shared" si="0"/>
        <v>444.27000000000004</v>
      </c>
      <c r="AO29" s="7">
        <v>-86400</v>
      </c>
      <c r="AP29" s="229">
        <f t="shared" si="1"/>
        <v>-38384928</v>
      </c>
    </row>
    <row r="30" spans="1:42" s="7" customFormat="1" x14ac:dyDescent="0.25">
      <c r="A30" s="11"/>
      <c r="B30" s="15"/>
      <c r="C30" s="187" t="s">
        <v>362</v>
      </c>
      <c r="D30" s="40"/>
      <c r="E30" s="6"/>
      <c r="F30" s="37">
        <v>0.4</v>
      </c>
      <c r="G30" s="37">
        <v>0.4</v>
      </c>
      <c r="H30" s="37">
        <v>0.15</v>
      </c>
      <c r="I30" s="37">
        <v>0.15</v>
      </c>
      <c r="J30" s="37">
        <v>0.15</v>
      </c>
      <c r="K30" s="37">
        <v>0.15</v>
      </c>
      <c r="L30" s="37">
        <v>0.15</v>
      </c>
      <c r="M30" s="37">
        <v>0.15</v>
      </c>
      <c r="N30" s="37">
        <v>0.15</v>
      </c>
      <c r="O30" s="37">
        <v>1.8</v>
      </c>
      <c r="P30" s="37">
        <v>1.8</v>
      </c>
      <c r="Q30" s="37">
        <v>1.8</v>
      </c>
      <c r="R30" s="37">
        <v>1.8</v>
      </c>
      <c r="S30" s="37">
        <v>1.8</v>
      </c>
      <c r="T30" s="37">
        <v>1.8</v>
      </c>
      <c r="U30" s="37">
        <v>1.8</v>
      </c>
      <c r="V30" s="37">
        <v>0.3</v>
      </c>
      <c r="W30" s="37">
        <v>0.3</v>
      </c>
      <c r="X30" s="37">
        <v>0.3</v>
      </c>
      <c r="Y30" s="37">
        <v>0.3</v>
      </c>
      <c r="Z30" s="37">
        <v>0.3</v>
      </c>
      <c r="AA30" s="37">
        <v>0.3</v>
      </c>
      <c r="AB30" s="37">
        <v>0.3</v>
      </c>
      <c r="AC30" s="37">
        <v>0.3</v>
      </c>
      <c r="AD30" s="37">
        <v>0.3</v>
      </c>
      <c r="AE30" s="37">
        <v>0.3</v>
      </c>
      <c r="AF30" s="37">
        <v>0.3</v>
      </c>
      <c r="AG30" s="37">
        <v>0.3</v>
      </c>
      <c r="AH30" s="37">
        <v>0.3</v>
      </c>
      <c r="AI30" s="37">
        <v>0.3</v>
      </c>
      <c r="AJ30" s="49">
        <v>0.3</v>
      </c>
      <c r="AK30" s="37"/>
      <c r="AL30" s="37"/>
      <c r="AN30" s="228">
        <f t="shared" si="0"/>
        <v>18.95000000000001</v>
      </c>
      <c r="AO30" s="7">
        <v>-86400</v>
      </c>
      <c r="AP30" s="229">
        <f t="shared" si="1"/>
        <v>-1637280.0000000009</v>
      </c>
    </row>
    <row r="31" spans="1:42" s="7" customFormat="1" x14ac:dyDescent="0.25">
      <c r="A31" s="11"/>
      <c r="B31" s="15"/>
      <c r="C31" s="187" t="s">
        <v>347</v>
      </c>
      <c r="D31" s="40"/>
      <c r="E31" s="6"/>
      <c r="F31" s="37">
        <v>0.4</v>
      </c>
      <c r="G31" s="37">
        <v>0.4</v>
      </c>
      <c r="H31" s="37">
        <v>0.2</v>
      </c>
      <c r="I31" s="37">
        <v>0.2</v>
      </c>
      <c r="J31" s="37">
        <v>0.2</v>
      </c>
      <c r="K31" s="37">
        <v>0.2</v>
      </c>
      <c r="L31" s="37">
        <v>0.2</v>
      </c>
      <c r="M31" s="37">
        <v>0.2</v>
      </c>
      <c r="N31" s="37">
        <v>0.2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0.5</v>
      </c>
      <c r="W31" s="37">
        <v>0.5</v>
      </c>
      <c r="X31" s="37">
        <v>0.5</v>
      </c>
      <c r="Y31" s="37">
        <v>0.5</v>
      </c>
      <c r="Z31" s="37">
        <v>0.5</v>
      </c>
      <c r="AA31" s="37">
        <v>0.5</v>
      </c>
      <c r="AB31" s="37">
        <v>0.5</v>
      </c>
      <c r="AC31" s="37">
        <v>0.3</v>
      </c>
      <c r="AD31" s="37">
        <v>0.3</v>
      </c>
      <c r="AE31" s="37">
        <v>0.3</v>
      </c>
      <c r="AF31" s="37">
        <v>0.3</v>
      </c>
      <c r="AG31" s="37">
        <v>0.3</v>
      </c>
      <c r="AH31" s="37">
        <v>0.3</v>
      </c>
      <c r="AI31" s="37">
        <v>0.3</v>
      </c>
      <c r="AJ31" s="49">
        <v>0.3</v>
      </c>
      <c r="AK31" s="37"/>
      <c r="AL31" s="37"/>
      <c r="AN31" s="228">
        <f t="shared" si="0"/>
        <v>8.0999999999999979</v>
      </c>
      <c r="AO31" s="7">
        <v>-86400</v>
      </c>
      <c r="AP31" s="229">
        <f t="shared" si="1"/>
        <v>-699839.99999999977</v>
      </c>
    </row>
    <row r="32" spans="1:42" s="7" customFormat="1" x14ac:dyDescent="0.25">
      <c r="A32" s="11"/>
      <c r="B32" s="15"/>
      <c r="C32" s="187" t="s">
        <v>123</v>
      </c>
      <c r="D32" s="40"/>
      <c r="E32" s="6"/>
      <c r="F32" s="37">
        <v>0.4</v>
      </c>
      <c r="G32" s="37">
        <v>0.4</v>
      </c>
      <c r="H32" s="37">
        <v>0.4</v>
      </c>
      <c r="I32" s="37">
        <v>0.4</v>
      </c>
      <c r="J32" s="37">
        <v>0.4</v>
      </c>
      <c r="K32" s="37">
        <v>0.4</v>
      </c>
      <c r="L32" s="37">
        <v>0.4</v>
      </c>
      <c r="M32" s="37">
        <v>0.4</v>
      </c>
      <c r="N32" s="37">
        <v>0.4</v>
      </c>
      <c r="O32" s="37">
        <v>0.5</v>
      </c>
      <c r="P32" s="37">
        <v>0.5</v>
      </c>
      <c r="Q32" s="37">
        <v>0.5</v>
      </c>
      <c r="R32" s="37">
        <v>0.5</v>
      </c>
      <c r="S32" s="37">
        <v>0.5</v>
      </c>
      <c r="T32" s="37">
        <v>0.5</v>
      </c>
      <c r="U32" s="37">
        <v>0.5</v>
      </c>
      <c r="V32" s="37">
        <v>0.5</v>
      </c>
      <c r="W32" s="37">
        <v>0.5</v>
      </c>
      <c r="X32" s="37">
        <v>0.5</v>
      </c>
      <c r="Y32" s="37">
        <v>0.5</v>
      </c>
      <c r="Z32" s="37">
        <v>0.5</v>
      </c>
      <c r="AA32" s="37">
        <v>0.5</v>
      </c>
      <c r="AB32" s="37">
        <v>0.5</v>
      </c>
      <c r="AC32" s="37">
        <v>0.5</v>
      </c>
      <c r="AD32" s="37">
        <v>0.5</v>
      </c>
      <c r="AE32" s="37">
        <v>0.5</v>
      </c>
      <c r="AF32" s="37">
        <v>0.5</v>
      </c>
      <c r="AG32" s="37">
        <v>0.5</v>
      </c>
      <c r="AH32" s="37">
        <v>0.5</v>
      </c>
      <c r="AI32" s="37">
        <v>0.5</v>
      </c>
      <c r="AJ32" s="49">
        <v>0.5</v>
      </c>
      <c r="AK32" s="37"/>
      <c r="AL32" s="37"/>
      <c r="AN32" s="228">
        <f t="shared" si="0"/>
        <v>14.6</v>
      </c>
      <c r="AO32" s="7">
        <v>-86400</v>
      </c>
      <c r="AP32" s="229">
        <f t="shared" si="1"/>
        <v>-1261440</v>
      </c>
    </row>
    <row r="33" spans="1:42" s="7" customFormat="1" x14ac:dyDescent="0.25">
      <c r="A33" s="11"/>
      <c r="B33" s="15"/>
      <c r="C33" s="187" t="s">
        <v>124</v>
      </c>
      <c r="D33" s="40"/>
      <c r="E33" s="6"/>
      <c r="F33" s="37">
        <v>0.2</v>
      </c>
      <c r="G33" s="37">
        <v>0.2</v>
      </c>
      <c r="H33" s="37">
        <v>0.2</v>
      </c>
      <c r="I33" s="37">
        <v>0.2</v>
      </c>
      <c r="J33" s="37">
        <v>0.2</v>
      </c>
      <c r="K33" s="37">
        <v>0.2</v>
      </c>
      <c r="L33" s="37">
        <v>0.2</v>
      </c>
      <c r="M33" s="37">
        <v>0.2</v>
      </c>
      <c r="N33" s="37">
        <v>0.2</v>
      </c>
      <c r="O33" s="37">
        <v>0.2</v>
      </c>
      <c r="P33" s="37">
        <v>0.2</v>
      </c>
      <c r="Q33" s="37">
        <v>0.2</v>
      </c>
      <c r="R33" s="37">
        <v>0.2</v>
      </c>
      <c r="S33" s="37">
        <v>0.2</v>
      </c>
      <c r="T33" s="37">
        <v>0.2</v>
      </c>
      <c r="U33" s="37">
        <v>0.2</v>
      </c>
      <c r="V33" s="37">
        <v>0.2</v>
      </c>
      <c r="W33" s="37">
        <v>0.2</v>
      </c>
      <c r="X33" s="37">
        <v>0.2</v>
      </c>
      <c r="Y33" s="37">
        <v>0.2</v>
      </c>
      <c r="Z33" s="37">
        <v>0.2</v>
      </c>
      <c r="AA33" s="37">
        <v>0.2</v>
      </c>
      <c r="AB33" s="37">
        <v>0.2</v>
      </c>
      <c r="AC33" s="37">
        <v>0.2</v>
      </c>
      <c r="AD33" s="37">
        <v>0.2</v>
      </c>
      <c r="AE33" s="37">
        <v>0.2</v>
      </c>
      <c r="AF33" s="37">
        <v>0.2</v>
      </c>
      <c r="AG33" s="37">
        <v>0.2</v>
      </c>
      <c r="AH33" s="37">
        <v>0.2</v>
      </c>
      <c r="AI33" s="37">
        <v>0.2</v>
      </c>
      <c r="AJ33" s="49">
        <v>0.2</v>
      </c>
      <c r="AK33" s="37"/>
      <c r="AL33" s="37"/>
      <c r="AN33" s="228">
        <f t="shared" si="0"/>
        <v>6.2000000000000028</v>
      </c>
      <c r="AO33" s="7">
        <v>-86400</v>
      </c>
      <c r="AP33" s="229">
        <f t="shared" si="1"/>
        <v>-535680.00000000023</v>
      </c>
    </row>
    <row r="34" spans="1:42" s="7" customFormat="1" x14ac:dyDescent="0.25">
      <c r="A34" s="11"/>
      <c r="B34" s="15"/>
      <c r="C34" s="187" t="s">
        <v>125</v>
      </c>
      <c r="D34" s="40"/>
      <c r="E34" s="6"/>
      <c r="F34" s="37">
        <v>0.5</v>
      </c>
      <c r="G34" s="37">
        <v>0.5</v>
      </c>
      <c r="H34" s="37">
        <v>0.5</v>
      </c>
      <c r="I34" s="37">
        <v>0.5</v>
      </c>
      <c r="J34" s="37">
        <v>0.5</v>
      </c>
      <c r="K34" s="37">
        <v>0.5</v>
      </c>
      <c r="L34" s="37">
        <v>0.5</v>
      </c>
      <c r="M34" s="37">
        <v>0.5</v>
      </c>
      <c r="N34" s="37">
        <v>0.5</v>
      </c>
      <c r="O34" s="37">
        <v>0.5</v>
      </c>
      <c r="P34" s="37">
        <v>0.5</v>
      </c>
      <c r="Q34" s="37">
        <v>0.5</v>
      </c>
      <c r="R34" s="37">
        <v>0.5</v>
      </c>
      <c r="S34" s="37">
        <v>0.5</v>
      </c>
      <c r="T34" s="37">
        <v>0.5</v>
      </c>
      <c r="U34" s="37">
        <v>0.5</v>
      </c>
      <c r="V34" s="37">
        <v>0.5</v>
      </c>
      <c r="W34" s="37">
        <v>0.5</v>
      </c>
      <c r="X34" s="37">
        <v>0.5</v>
      </c>
      <c r="Y34" s="37">
        <v>0.5</v>
      </c>
      <c r="Z34" s="37">
        <v>0.5</v>
      </c>
      <c r="AA34" s="37">
        <v>0.5</v>
      </c>
      <c r="AB34" s="37">
        <v>0.5</v>
      </c>
      <c r="AC34" s="37">
        <v>0.5</v>
      </c>
      <c r="AD34" s="37">
        <v>0.5</v>
      </c>
      <c r="AE34" s="37">
        <v>0.5</v>
      </c>
      <c r="AF34" s="37">
        <v>0.5</v>
      </c>
      <c r="AG34" s="37">
        <v>0.5</v>
      </c>
      <c r="AH34" s="37">
        <v>0.5</v>
      </c>
      <c r="AI34" s="37">
        <v>0.5</v>
      </c>
      <c r="AJ34" s="49">
        <v>0.5</v>
      </c>
      <c r="AK34" s="37"/>
      <c r="AL34" s="37"/>
      <c r="AN34" s="228">
        <f t="shared" si="0"/>
        <v>15.5</v>
      </c>
      <c r="AO34" s="7">
        <v>-86400</v>
      </c>
      <c r="AP34" s="229">
        <f t="shared" si="1"/>
        <v>-1339200</v>
      </c>
    </row>
    <row r="35" spans="1:42" s="7" customFormat="1" x14ac:dyDescent="0.25">
      <c r="A35" s="11"/>
      <c r="B35" s="15"/>
      <c r="C35" s="187" t="s">
        <v>348</v>
      </c>
      <c r="D35" s="40"/>
      <c r="E35" s="6"/>
      <c r="F35" s="37">
        <v>0.8</v>
      </c>
      <c r="G35" s="37">
        <v>0.8</v>
      </c>
      <c r="H35" s="37">
        <v>0.8</v>
      </c>
      <c r="I35" s="37">
        <v>0.8</v>
      </c>
      <c r="J35" s="37">
        <v>0.8</v>
      </c>
      <c r="K35" s="37">
        <v>0.8</v>
      </c>
      <c r="L35" s="37">
        <v>0.8</v>
      </c>
      <c r="M35" s="37">
        <v>0.8</v>
      </c>
      <c r="N35" s="37">
        <v>0.8</v>
      </c>
      <c r="O35" s="37">
        <v>1</v>
      </c>
      <c r="P35" s="37">
        <v>1</v>
      </c>
      <c r="Q35" s="37">
        <v>1</v>
      </c>
      <c r="R35" s="37">
        <v>1</v>
      </c>
      <c r="S35" s="37">
        <v>1</v>
      </c>
      <c r="T35" s="37">
        <v>1</v>
      </c>
      <c r="U35" s="37">
        <v>1</v>
      </c>
      <c r="V35" s="37">
        <v>0.8</v>
      </c>
      <c r="W35" s="37">
        <v>0.8</v>
      </c>
      <c r="X35" s="37">
        <v>0.8</v>
      </c>
      <c r="Y35" s="37">
        <v>0.8</v>
      </c>
      <c r="Z35" s="37">
        <v>0.8</v>
      </c>
      <c r="AA35" s="37">
        <v>0.8</v>
      </c>
      <c r="AB35" s="37">
        <v>0.8</v>
      </c>
      <c r="AC35" s="37">
        <v>0.5</v>
      </c>
      <c r="AD35" s="37">
        <v>0.5</v>
      </c>
      <c r="AE35" s="37">
        <v>0.5</v>
      </c>
      <c r="AF35" s="37">
        <v>0.5</v>
      </c>
      <c r="AG35" s="37">
        <v>0.5</v>
      </c>
      <c r="AH35" s="37">
        <v>0.5</v>
      </c>
      <c r="AI35" s="37">
        <v>0.5</v>
      </c>
      <c r="AJ35" s="49">
        <v>0.5</v>
      </c>
      <c r="AK35" s="37"/>
      <c r="AL35" s="37"/>
      <c r="AN35" s="228">
        <f t="shared" si="0"/>
        <v>23.800000000000004</v>
      </c>
      <c r="AO35" s="7">
        <v>-86400</v>
      </c>
      <c r="AP35" s="229">
        <f t="shared" si="1"/>
        <v>-2056320.0000000005</v>
      </c>
    </row>
    <row r="36" spans="1:42" s="7" customFormat="1" x14ac:dyDescent="0.25">
      <c r="A36" s="11"/>
      <c r="B36" s="15"/>
      <c r="C36" s="187" t="s">
        <v>126</v>
      </c>
      <c r="D36" s="40"/>
      <c r="E36" s="6"/>
      <c r="F36" s="37">
        <v>0.6</v>
      </c>
      <c r="G36" s="37">
        <v>0.6</v>
      </c>
      <c r="H36" s="37">
        <v>0.5</v>
      </c>
      <c r="I36" s="37">
        <v>0.5</v>
      </c>
      <c r="J36" s="37">
        <v>0.5</v>
      </c>
      <c r="K36" s="37">
        <v>0.5</v>
      </c>
      <c r="L36" s="37">
        <v>0.5</v>
      </c>
      <c r="M36" s="37">
        <v>0.5</v>
      </c>
      <c r="N36" s="37">
        <v>0.5</v>
      </c>
      <c r="O36" s="37">
        <v>0.8</v>
      </c>
      <c r="P36" s="37">
        <v>0.8</v>
      </c>
      <c r="Q36" s="37">
        <v>0.8</v>
      </c>
      <c r="R36" s="37">
        <v>0.8</v>
      </c>
      <c r="S36" s="37">
        <v>0.8</v>
      </c>
      <c r="T36" s="37">
        <v>0.8</v>
      </c>
      <c r="U36" s="37">
        <v>0.8</v>
      </c>
      <c r="V36" s="37">
        <v>0.8</v>
      </c>
      <c r="W36" s="37">
        <v>0.8</v>
      </c>
      <c r="X36" s="37">
        <v>0.8</v>
      </c>
      <c r="Y36" s="37">
        <v>0.8</v>
      </c>
      <c r="Z36" s="37">
        <v>0.8</v>
      </c>
      <c r="AA36" s="37">
        <v>0.8</v>
      </c>
      <c r="AB36" s="37">
        <v>0.8</v>
      </c>
      <c r="AC36" s="37">
        <v>0.6</v>
      </c>
      <c r="AD36" s="37">
        <v>0.6</v>
      </c>
      <c r="AE36" s="37">
        <v>0.6</v>
      </c>
      <c r="AF36" s="37">
        <v>0.6</v>
      </c>
      <c r="AG36" s="37">
        <v>0.6</v>
      </c>
      <c r="AH36" s="37">
        <v>0.6</v>
      </c>
      <c r="AI36" s="37">
        <v>0.6</v>
      </c>
      <c r="AJ36" s="49">
        <v>0.6</v>
      </c>
      <c r="AK36" s="37"/>
      <c r="AL36" s="37"/>
      <c r="AN36" s="228">
        <f t="shared" si="0"/>
        <v>20.700000000000017</v>
      </c>
      <c r="AO36" s="7">
        <v>-86400</v>
      </c>
      <c r="AP36" s="229">
        <f t="shared" si="1"/>
        <v>-1788480.0000000014</v>
      </c>
    </row>
    <row r="37" spans="1:42" s="7" customFormat="1" x14ac:dyDescent="0.25">
      <c r="A37" s="11"/>
      <c r="B37" s="15"/>
      <c r="C37" s="187" t="s">
        <v>143</v>
      </c>
      <c r="D37" s="40"/>
      <c r="E37" s="6"/>
      <c r="F37" s="37">
        <v>0.2</v>
      </c>
      <c r="G37" s="37">
        <v>0.2</v>
      </c>
      <c r="H37" s="37">
        <v>0.2</v>
      </c>
      <c r="I37" s="37">
        <v>0.2</v>
      </c>
      <c r="J37" s="37">
        <v>0.2</v>
      </c>
      <c r="K37" s="37">
        <v>0.2</v>
      </c>
      <c r="L37" s="37">
        <v>0.2</v>
      </c>
      <c r="M37" s="37">
        <v>0.2</v>
      </c>
      <c r="N37" s="37">
        <v>0.2</v>
      </c>
      <c r="O37" s="37">
        <v>0.2</v>
      </c>
      <c r="P37" s="37">
        <v>0.2</v>
      </c>
      <c r="Q37" s="37">
        <v>0.2</v>
      </c>
      <c r="R37" s="37">
        <v>0.2</v>
      </c>
      <c r="S37" s="37">
        <v>0.2</v>
      </c>
      <c r="T37" s="37">
        <v>0.2</v>
      </c>
      <c r="U37" s="37">
        <v>0.2</v>
      </c>
      <c r="V37" s="37">
        <v>0.2</v>
      </c>
      <c r="W37" s="37">
        <v>0.2</v>
      </c>
      <c r="X37" s="37">
        <v>0.2</v>
      </c>
      <c r="Y37" s="37">
        <v>0.2</v>
      </c>
      <c r="Z37" s="37">
        <v>0.2</v>
      </c>
      <c r="AA37" s="37">
        <v>0.2</v>
      </c>
      <c r="AB37" s="37">
        <v>0.2</v>
      </c>
      <c r="AC37" s="37">
        <v>0.2</v>
      </c>
      <c r="AD37" s="37">
        <v>0.2</v>
      </c>
      <c r="AE37" s="37">
        <v>0.2</v>
      </c>
      <c r="AF37" s="37">
        <v>0.2</v>
      </c>
      <c r="AG37" s="37">
        <v>0.2</v>
      </c>
      <c r="AH37" s="37">
        <v>0.2</v>
      </c>
      <c r="AI37" s="37">
        <v>0.2</v>
      </c>
      <c r="AJ37" s="49">
        <v>0.2</v>
      </c>
      <c r="AK37" s="37"/>
      <c r="AL37" s="37"/>
      <c r="AN37" s="228">
        <f t="shared" si="0"/>
        <v>6.2000000000000028</v>
      </c>
      <c r="AO37" s="7">
        <v>-86400</v>
      </c>
      <c r="AP37" s="229">
        <f t="shared" si="1"/>
        <v>-535680.00000000023</v>
      </c>
    </row>
    <row r="38" spans="1:42" s="7" customFormat="1" x14ac:dyDescent="0.25">
      <c r="A38" s="11"/>
      <c r="B38" s="15"/>
      <c r="C38" s="187" t="s">
        <v>127</v>
      </c>
      <c r="D38" s="40"/>
      <c r="E38" s="6"/>
      <c r="F38" s="37">
        <v>1.2</v>
      </c>
      <c r="G38" s="37">
        <v>1.2</v>
      </c>
      <c r="H38" s="37">
        <v>1</v>
      </c>
      <c r="I38" s="37">
        <v>1</v>
      </c>
      <c r="J38" s="37">
        <v>1</v>
      </c>
      <c r="K38" s="37">
        <v>1</v>
      </c>
      <c r="L38" s="37">
        <v>1</v>
      </c>
      <c r="M38" s="37">
        <v>1</v>
      </c>
      <c r="N38" s="37">
        <v>1</v>
      </c>
      <c r="O38" s="37">
        <v>0.5</v>
      </c>
      <c r="P38" s="37">
        <v>0.5</v>
      </c>
      <c r="Q38" s="37">
        <v>0.5</v>
      </c>
      <c r="R38" s="37">
        <v>0.5</v>
      </c>
      <c r="S38" s="37">
        <v>0.5</v>
      </c>
      <c r="T38" s="37">
        <v>0.5</v>
      </c>
      <c r="U38" s="37">
        <v>0.5</v>
      </c>
      <c r="V38" s="37">
        <v>1.1000000000000001</v>
      </c>
      <c r="W38" s="37">
        <v>1.1000000000000001</v>
      </c>
      <c r="X38" s="37">
        <v>1.1000000000000001</v>
      </c>
      <c r="Y38" s="37">
        <v>1.1000000000000001</v>
      </c>
      <c r="Z38" s="37">
        <v>1.1000000000000001</v>
      </c>
      <c r="AA38" s="37">
        <v>1.1000000000000001</v>
      </c>
      <c r="AB38" s="37">
        <v>1.1000000000000001</v>
      </c>
      <c r="AC38" s="37">
        <v>1.4</v>
      </c>
      <c r="AD38" s="37">
        <v>1.4</v>
      </c>
      <c r="AE38" s="37">
        <v>1.4</v>
      </c>
      <c r="AF38" s="37">
        <v>1.4</v>
      </c>
      <c r="AG38" s="37">
        <v>1.4</v>
      </c>
      <c r="AH38" s="37">
        <v>1.4</v>
      </c>
      <c r="AI38" s="37">
        <v>1.4</v>
      </c>
      <c r="AJ38" s="49">
        <v>1.4</v>
      </c>
      <c r="AK38" s="37"/>
      <c r="AL38" s="37"/>
      <c r="AN38" s="228">
        <f t="shared" si="0"/>
        <v>31.799999999999994</v>
      </c>
      <c r="AO38" s="7">
        <v>-86400</v>
      </c>
      <c r="AP38" s="229">
        <f t="shared" si="1"/>
        <v>-2747519.9999999995</v>
      </c>
    </row>
    <row r="39" spans="1:42" s="7" customFormat="1" x14ac:dyDescent="0.25">
      <c r="A39" s="11"/>
      <c r="B39" s="15"/>
      <c r="C39" s="46"/>
      <c r="D39" s="40"/>
      <c r="E39" s="6"/>
      <c r="F39" s="37"/>
      <c r="G39" s="37"/>
      <c r="H39" s="37"/>
      <c r="I39" s="37"/>
      <c r="J39" s="37"/>
      <c r="K39" s="37"/>
      <c r="L39" s="37"/>
      <c r="M39" s="37"/>
      <c r="N39" s="37"/>
      <c r="O39" s="13"/>
      <c r="P39" s="13"/>
      <c r="Q39" s="13"/>
      <c r="R39" s="13"/>
      <c r="S39" s="13"/>
      <c r="T39" s="13"/>
      <c r="U39" s="37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53"/>
      <c r="AK39" s="13"/>
      <c r="AL39" s="13"/>
      <c r="AN39" s="228"/>
      <c r="AP39" s="229"/>
    </row>
    <row r="40" spans="1:42" s="7" customFormat="1" ht="15.75" thickBot="1" x14ac:dyDescent="0.3">
      <c r="A40" s="24"/>
      <c r="B40" s="18"/>
      <c r="C40" s="19" t="s">
        <v>139</v>
      </c>
      <c r="D40" s="211"/>
      <c r="E40" s="45">
        <f>86400*SUM(F40:AJ40)</f>
        <v>13078368</v>
      </c>
      <c r="F40" s="50">
        <f>SUM(F24:F27)-SUM(F29:F38)</f>
        <v>3.7800000000000047</v>
      </c>
      <c r="G40" s="50">
        <f t="shared" ref="G40:AJ40" si="4">SUM(G24:G27)-SUM(G29:G38)</f>
        <v>3.6200000000000045</v>
      </c>
      <c r="H40" s="50">
        <f t="shared" si="4"/>
        <v>4.3800000000000026</v>
      </c>
      <c r="I40" s="50">
        <f t="shared" si="4"/>
        <v>4.360000000000003</v>
      </c>
      <c r="J40" s="50">
        <f t="shared" si="4"/>
        <v>4.6800000000000033</v>
      </c>
      <c r="K40" s="50">
        <f t="shared" si="4"/>
        <v>4.8400000000000034</v>
      </c>
      <c r="L40" s="50">
        <f t="shared" si="4"/>
        <v>4.8400000000000034</v>
      </c>
      <c r="M40" s="50">
        <f t="shared" si="4"/>
        <v>4.850000000000005</v>
      </c>
      <c r="N40" s="50">
        <f t="shared" si="4"/>
        <v>5.230000000000004</v>
      </c>
      <c r="O40" s="50">
        <f t="shared" si="4"/>
        <v>4.4600000000000009</v>
      </c>
      <c r="P40" s="50">
        <f t="shared" si="4"/>
        <v>5.16</v>
      </c>
      <c r="Q40" s="50">
        <f t="shared" si="4"/>
        <v>5.990000000000002</v>
      </c>
      <c r="R40" s="50">
        <f t="shared" si="4"/>
        <v>6.5799999999999983</v>
      </c>
      <c r="S40" s="50">
        <f t="shared" si="4"/>
        <v>6.4000000000000021</v>
      </c>
      <c r="T40" s="50">
        <f t="shared" si="4"/>
        <v>6.2500000000000036</v>
      </c>
      <c r="U40" s="50">
        <f t="shared" si="4"/>
        <v>5.8900000000000006</v>
      </c>
      <c r="V40" s="50">
        <f t="shared" si="4"/>
        <v>3.3599999999999994</v>
      </c>
      <c r="W40" s="50">
        <f t="shared" si="4"/>
        <v>3.5899999999999963</v>
      </c>
      <c r="X40" s="50">
        <f t="shared" si="4"/>
        <v>3.9299999999999962</v>
      </c>
      <c r="Y40" s="50">
        <f t="shared" si="4"/>
        <v>4.09</v>
      </c>
      <c r="Z40" s="50">
        <f t="shared" si="4"/>
        <v>4.0399999999999956</v>
      </c>
      <c r="AA40" s="50">
        <f t="shared" si="4"/>
        <v>3.9699999999999989</v>
      </c>
      <c r="AB40" s="50">
        <f t="shared" si="4"/>
        <v>4.3199999999999985</v>
      </c>
      <c r="AC40" s="50">
        <f t="shared" si="4"/>
        <v>4.9399999999999995</v>
      </c>
      <c r="AD40" s="50">
        <f t="shared" si="4"/>
        <v>5.1300000000000008</v>
      </c>
      <c r="AE40" s="50">
        <f>SUM(AE24:AE27)-SUM(AE29:AE38)</f>
        <v>5.2299999999999986</v>
      </c>
      <c r="AF40" s="50">
        <f t="shared" si="4"/>
        <v>5.3500000000000014</v>
      </c>
      <c r="AG40" s="50">
        <f t="shared" si="4"/>
        <v>5.5300000000000011</v>
      </c>
      <c r="AH40" s="50">
        <f t="shared" si="4"/>
        <v>5.52</v>
      </c>
      <c r="AI40" s="50">
        <f t="shared" si="4"/>
        <v>5.5400000000000027</v>
      </c>
      <c r="AJ40" s="51">
        <f t="shared" si="4"/>
        <v>5.52</v>
      </c>
      <c r="AK40" s="37"/>
      <c r="AL40" s="37"/>
      <c r="AN40" s="230">
        <f t="shared" si="0"/>
        <v>151.37</v>
      </c>
      <c r="AO40" s="19">
        <v>86400</v>
      </c>
      <c r="AP40" s="231">
        <f t="shared" si="1"/>
        <v>13078368</v>
      </c>
    </row>
    <row r="41" spans="1:42" ht="15.75" thickTop="1" x14ac:dyDescent="0.25">
      <c r="X41" s="13"/>
      <c r="Y41" s="13"/>
      <c r="Z41" s="13"/>
      <c r="AB41" s="13"/>
      <c r="AD41" s="13"/>
      <c r="AE41" s="13"/>
      <c r="AF41" s="13"/>
      <c r="AG41" s="13"/>
      <c r="AH41" s="13"/>
      <c r="AI41" s="13"/>
      <c r="AN41" s="13"/>
      <c r="AO41" s="7"/>
      <c r="AP41" s="14"/>
    </row>
    <row r="42" spans="1:42" x14ac:dyDescent="0.25">
      <c r="C42" s="26"/>
      <c r="X42" s="13"/>
      <c r="Y42" s="13"/>
      <c r="Z42" s="13"/>
      <c r="AB42" s="13"/>
      <c r="AD42" s="13"/>
      <c r="AE42" s="13"/>
      <c r="AF42" s="13"/>
      <c r="AG42" s="13"/>
      <c r="AH42" s="13"/>
      <c r="AI42" s="13"/>
      <c r="AN42" s="13"/>
      <c r="AO42" s="7"/>
      <c r="AP42" s="14"/>
    </row>
    <row r="43" spans="1:42" ht="15.75" thickBot="1" x14ac:dyDescent="0.3">
      <c r="X43" s="13"/>
      <c r="Y43" s="13"/>
      <c r="Z43" s="13"/>
      <c r="AB43" s="13"/>
      <c r="AD43" s="13"/>
      <c r="AE43" s="13"/>
      <c r="AF43" s="13"/>
      <c r="AG43" s="13"/>
      <c r="AH43" s="13"/>
      <c r="AI43" s="13"/>
      <c r="AN43" s="13"/>
      <c r="AO43" s="7"/>
      <c r="AP43" s="14"/>
    </row>
    <row r="44" spans="1:42" ht="15.75" thickTop="1" x14ac:dyDescent="0.25">
      <c r="A44" s="198" t="s">
        <v>24</v>
      </c>
      <c r="B44" s="22" t="s">
        <v>25</v>
      </c>
      <c r="C44" s="192" t="s">
        <v>352</v>
      </c>
      <c r="D44" s="193" t="s">
        <v>346</v>
      </c>
      <c r="E44" s="44"/>
      <c r="F44" s="47">
        <v>11.93</v>
      </c>
      <c r="G44" s="47">
        <v>12.18</v>
      </c>
      <c r="H44" s="47">
        <v>12.26</v>
      </c>
      <c r="I44" s="47">
        <v>12.43</v>
      </c>
      <c r="J44" s="47">
        <v>12.37</v>
      </c>
      <c r="K44" s="47">
        <v>12.41</v>
      </c>
      <c r="L44" s="47">
        <v>12.47</v>
      </c>
      <c r="M44" s="47">
        <v>12.41</v>
      </c>
      <c r="N44" s="47">
        <v>12.38</v>
      </c>
      <c r="O44" s="47">
        <v>12.28</v>
      </c>
      <c r="P44" s="47">
        <v>12.44</v>
      </c>
      <c r="Q44" s="47">
        <v>12.75</v>
      </c>
      <c r="R44" s="47">
        <v>13.6</v>
      </c>
      <c r="S44" s="47">
        <v>13</v>
      </c>
      <c r="T44" s="47">
        <v>12.67</v>
      </c>
      <c r="U44" s="47">
        <v>13.04</v>
      </c>
      <c r="V44" s="47">
        <v>12.48</v>
      </c>
      <c r="W44" s="47">
        <v>12.62</v>
      </c>
      <c r="X44" s="47">
        <v>12.43</v>
      </c>
      <c r="Y44" s="47">
        <v>12.16</v>
      </c>
      <c r="Z44" s="47">
        <v>12.37</v>
      </c>
      <c r="AA44" s="47">
        <v>11.83</v>
      </c>
      <c r="AB44" s="47">
        <v>12.19</v>
      </c>
      <c r="AC44" s="47">
        <v>12.3</v>
      </c>
      <c r="AD44" s="47">
        <v>12.17</v>
      </c>
      <c r="AE44" s="47">
        <v>12.01</v>
      </c>
      <c r="AF44" s="47">
        <v>12.55</v>
      </c>
      <c r="AG44" s="47">
        <v>12.5</v>
      </c>
      <c r="AH44" s="47">
        <v>12.2</v>
      </c>
      <c r="AI44" s="47">
        <v>12.37</v>
      </c>
      <c r="AJ44" s="48">
        <v>12.18</v>
      </c>
      <c r="AK44" s="37"/>
      <c r="AL44" s="37"/>
      <c r="AN44" s="226">
        <f t="shared" si="0"/>
        <v>384.97999999999996</v>
      </c>
      <c r="AO44" s="9">
        <v>86400</v>
      </c>
      <c r="AP44" s="227">
        <f t="shared" si="1"/>
        <v>33262271.999999996</v>
      </c>
    </row>
    <row r="45" spans="1:42" x14ac:dyDescent="0.25">
      <c r="A45" s="11"/>
      <c r="B45" s="15"/>
      <c r="C45" s="16"/>
      <c r="D45" s="17"/>
      <c r="O45" s="37"/>
      <c r="P45" s="37"/>
      <c r="Q45" s="37"/>
      <c r="R45" s="37"/>
      <c r="S45" s="37"/>
      <c r="T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9"/>
      <c r="AK45" s="37"/>
      <c r="AL45" s="37"/>
      <c r="AN45" s="228"/>
      <c r="AO45" s="7"/>
      <c r="AP45" s="229"/>
    </row>
    <row r="46" spans="1:42" x14ac:dyDescent="0.25">
      <c r="A46" s="11"/>
      <c r="B46" s="15"/>
      <c r="C46" s="187" t="s">
        <v>128</v>
      </c>
      <c r="D46" s="17"/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49">
        <v>0</v>
      </c>
      <c r="AK46" s="37"/>
      <c r="AL46" s="37"/>
      <c r="AN46" s="228">
        <f t="shared" si="0"/>
        <v>0</v>
      </c>
      <c r="AO46" s="7">
        <v>-86400</v>
      </c>
      <c r="AP46" s="229">
        <f t="shared" si="1"/>
        <v>0</v>
      </c>
    </row>
    <row r="47" spans="1:42" x14ac:dyDescent="0.25">
      <c r="A47" s="11"/>
      <c r="B47" s="15"/>
      <c r="C47" s="187" t="s">
        <v>129</v>
      </c>
      <c r="D47" s="17"/>
      <c r="F47" s="37">
        <v>0.1</v>
      </c>
      <c r="G47" s="37">
        <v>0.1</v>
      </c>
      <c r="H47" s="37">
        <v>0.1</v>
      </c>
      <c r="I47" s="37">
        <v>0.1</v>
      </c>
      <c r="J47" s="37">
        <v>0.1</v>
      </c>
      <c r="K47" s="37">
        <v>0.1</v>
      </c>
      <c r="L47" s="37">
        <v>0.1</v>
      </c>
      <c r="M47" s="37">
        <v>0.1</v>
      </c>
      <c r="N47" s="37">
        <v>0.1</v>
      </c>
      <c r="O47" s="37">
        <v>0.1</v>
      </c>
      <c r="P47" s="37">
        <v>0.1</v>
      </c>
      <c r="Q47" s="37">
        <v>0.1</v>
      </c>
      <c r="R47" s="37">
        <v>0.1</v>
      </c>
      <c r="S47" s="37">
        <v>0.1</v>
      </c>
      <c r="T47" s="37">
        <v>0.1</v>
      </c>
      <c r="U47" s="37">
        <v>0.1</v>
      </c>
      <c r="V47" s="37">
        <v>0.1</v>
      </c>
      <c r="W47" s="37">
        <v>0.1</v>
      </c>
      <c r="X47" s="37">
        <v>0.1</v>
      </c>
      <c r="Y47" s="37">
        <v>0.1</v>
      </c>
      <c r="Z47" s="37">
        <v>0.1</v>
      </c>
      <c r="AA47" s="37">
        <v>0.1</v>
      </c>
      <c r="AB47" s="37">
        <v>0.1</v>
      </c>
      <c r="AC47" s="37">
        <v>0.1</v>
      </c>
      <c r="AD47" s="37">
        <v>0.1</v>
      </c>
      <c r="AE47" s="37">
        <v>0.1</v>
      </c>
      <c r="AF47" s="37">
        <v>0.1</v>
      </c>
      <c r="AG47" s="37">
        <v>0.1</v>
      </c>
      <c r="AH47" s="37">
        <v>0.1</v>
      </c>
      <c r="AI47" s="37">
        <v>0.1</v>
      </c>
      <c r="AJ47" s="49">
        <v>0.1</v>
      </c>
      <c r="AK47" s="37"/>
      <c r="AL47" s="37"/>
      <c r="AN47" s="228">
        <f t="shared" si="0"/>
        <v>3.1000000000000014</v>
      </c>
      <c r="AO47" s="7">
        <v>-86400</v>
      </c>
      <c r="AP47" s="229">
        <f t="shared" si="1"/>
        <v>-267840.00000000012</v>
      </c>
    </row>
    <row r="48" spans="1:42" x14ac:dyDescent="0.25">
      <c r="A48" s="11"/>
      <c r="B48" s="15"/>
      <c r="C48" s="187" t="s">
        <v>130</v>
      </c>
      <c r="D48" s="17"/>
      <c r="F48" s="37">
        <v>2</v>
      </c>
      <c r="G48" s="37">
        <v>2</v>
      </c>
      <c r="H48" s="37">
        <v>0.2</v>
      </c>
      <c r="I48" s="37">
        <v>0.2</v>
      </c>
      <c r="J48" s="37">
        <v>0.2</v>
      </c>
      <c r="K48" s="37">
        <v>0.2</v>
      </c>
      <c r="L48" s="37">
        <v>0.2</v>
      </c>
      <c r="M48" s="37">
        <v>0.2</v>
      </c>
      <c r="N48" s="37">
        <v>0.2</v>
      </c>
      <c r="O48" s="37">
        <v>1</v>
      </c>
      <c r="P48" s="37">
        <v>1</v>
      </c>
      <c r="Q48" s="37">
        <v>1</v>
      </c>
      <c r="R48" s="37">
        <v>1</v>
      </c>
      <c r="S48" s="37">
        <v>1</v>
      </c>
      <c r="T48" s="37">
        <v>1</v>
      </c>
      <c r="U48" s="37">
        <v>1</v>
      </c>
      <c r="V48" s="37">
        <v>0.6</v>
      </c>
      <c r="W48" s="37">
        <v>0.6</v>
      </c>
      <c r="X48" s="37">
        <v>0.6</v>
      </c>
      <c r="Y48" s="37">
        <v>0.6</v>
      </c>
      <c r="Z48" s="37">
        <v>0.6</v>
      </c>
      <c r="AA48" s="37">
        <v>0.6</v>
      </c>
      <c r="AB48" s="37">
        <v>0.6</v>
      </c>
      <c r="AC48" s="37">
        <v>0.3</v>
      </c>
      <c r="AD48" s="37">
        <v>0.3</v>
      </c>
      <c r="AE48" s="37">
        <v>0.3</v>
      </c>
      <c r="AF48" s="37">
        <v>0.3</v>
      </c>
      <c r="AG48" s="37">
        <v>0.3</v>
      </c>
      <c r="AH48" s="37">
        <v>0.3</v>
      </c>
      <c r="AI48" s="37">
        <v>0.3</v>
      </c>
      <c r="AJ48" s="49">
        <v>0.3</v>
      </c>
      <c r="AK48" s="37"/>
      <c r="AL48" s="37"/>
      <c r="AN48" s="228">
        <f t="shared" si="0"/>
        <v>19.000000000000007</v>
      </c>
      <c r="AO48" s="7">
        <v>-86400</v>
      </c>
      <c r="AP48" s="229">
        <f t="shared" si="1"/>
        <v>-1641600.0000000007</v>
      </c>
    </row>
    <row r="49" spans="1:42" x14ac:dyDescent="0.25">
      <c r="A49" s="11"/>
      <c r="B49" s="15"/>
      <c r="C49" s="187" t="s">
        <v>131</v>
      </c>
      <c r="D49" s="17"/>
      <c r="F49" s="37">
        <v>1</v>
      </c>
      <c r="G49" s="37">
        <v>1</v>
      </c>
      <c r="H49" s="37">
        <v>1.5</v>
      </c>
      <c r="I49" s="37">
        <v>1.5</v>
      </c>
      <c r="J49" s="37">
        <v>1.5</v>
      </c>
      <c r="K49" s="37">
        <v>1.5</v>
      </c>
      <c r="L49" s="37">
        <v>1.5</v>
      </c>
      <c r="M49" s="37">
        <v>1.5</v>
      </c>
      <c r="N49" s="37">
        <v>1.5</v>
      </c>
      <c r="O49" s="37">
        <v>0.6</v>
      </c>
      <c r="P49" s="37">
        <v>0.6</v>
      </c>
      <c r="Q49" s="37">
        <v>0.6</v>
      </c>
      <c r="R49" s="37">
        <v>0.6</v>
      </c>
      <c r="S49" s="37">
        <v>0.6</v>
      </c>
      <c r="T49" s="37">
        <v>0.6</v>
      </c>
      <c r="U49" s="37">
        <v>0.6</v>
      </c>
      <c r="V49" s="37">
        <v>0.7</v>
      </c>
      <c r="W49" s="37">
        <v>0.7</v>
      </c>
      <c r="X49" s="37">
        <v>0.7</v>
      </c>
      <c r="Y49" s="37">
        <v>0.7</v>
      </c>
      <c r="Z49" s="37">
        <v>0.7</v>
      </c>
      <c r="AA49" s="37">
        <v>0.7</v>
      </c>
      <c r="AB49" s="37">
        <v>0.7</v>
      </c>
      <c r="AC49" s="37">
        <v>1</v>
      </c>
      <c r="AD49" s="37">
        <v>1</v>
      </c>
      <c r="AE49" s="37">
        <v>1</v>
      </c>
      <c r="AF49" s="37">
        <v>1</v>
      </c>
      <c r="AG49" s="37">
        <v>1</v>
      </c>
      <c r="AH49" s="37">
        <v>1</v>
      </c>
      <c r="AI49" s="37">
        <v>1</v>
      </c>
      <c r="AJ49" s="49">
        <v>1</v>
      </c>
      <c r="AK49" s="37"/>
      <c r="AL49" s="37"/>
      <c r="AN49" s="228">
        <f t="shared" si="0"/>
        <v>29.599999999999994</v>
      </c>
      <c r="AO49" s="7">
        <v>-86400</v>
      </c>
      <c r="AP49" s="229">
        <f t="shared" si="1"/>
        <v>-2557439.9999999995</v>
      </c>
    </row>
    <row r="50" spans="1:42" x14ac:dyDescent="0.25">
      <c r="A50" s="11"/>
      <c r="B50" s="15"/>
      <c r="C50" s="187" t="s">
        <v>132</v>
      </c>
      <c r="D50" s="17"/>
      <c r="F50" s="37">
        <v>0.15</v>
      </c>
      <c r="G50" s="37">
        <v>0.15</v>
      </c>
      <c r="H50" s="37">
        <v>0.1</v>
      </c>
      <c r="I50" s="37">
        <v>0.1</v>
      </c>
      <c r="J50" s="37">
        <v>0.1</v>
      </c>
      <c r="K50" s="37">
        <v>0.1</v>
      </c>
      <c r="L50" s="37">
        <v>0.1</v>
      </c>
      <c r="M50" s="37">
        <v>0.1</v>
      </c>
      <c r="N50" s="37">
        <v>0.1</v>
      </c>
      <c r="O50" s="37">
        <v>0.15</v>
      </c>
      <c r="P50" s="37">
        <v>0.15</v>
      </c>
      <c r="Q50" s="37">
        <v>0.15</v>
      </c>
      <c r="R50" s="37">
        <v>0.15</v>
      </c>
      <c r="S50" s="37">
        <v>0.15</v>
      </c>
      <c r="T50" s="37">
        <v>0.15</v>
      </c>
      <c r="U50" s="37">
        <v>0.15</v>
      </c>
      <c r="V50" s="37">
        <v>0.1</v>
      </c>
      <c r="W50" s="37">
        <v>0.1</v>
      </c>
      <c r="X50" s="37">
        <v>0.1</v>
      </c>
      <c r="Y50" s="37">
        <v>0.1</v>
      </c>
      <c r="Z50" s="37">
        <v>0.1</v>
      </c>
      <c r="AA50" s="37">
        <v>0.1</v>
      </c>
      <c r="AB50" s="37">
        <v>0.1</v>
      </c>
      <c r="AC50" s="37">
        <v>0.5</v>
      </c>
      <c r="AD50" s="37">
        <v>0.5</v>
      </c>
      <c r="AE50" s="37">
        <v>0.5</v>
      </c>
      <c r="AF50" s="37">
        <v>0.5</v>
      </c>
      <c r="AG50" s="37">
        <v>0.5</v>
      </c>
      <c r="AH50" s="37">
        <v>0.5</v>
      </c>
      <c r="AI50" s="37">
        <v>0.5</v>
      </c>
      <c r="AJ50" s="49">
        <v>0.5</v>
      </c>
      <c r="AK50" s="37"/>
      <c r="AL50" s="37"/>
      <c r="AN50" s="228">
        <f t="shared" si="0"/>
        <v>6.75</v>
      </c>
      <c r="AO50" s="7">
        <v>-86400</v>
      </c>
      <c r="AP50" s="229">
        <f t="shared" si="1"/>
        <v>-583200</v>
      </c>
    </row>
    <row r="51" spans="1:42" x14ac:dyDescent="0.25">
      <c r="A51" s="11"/>
      <c r="B51" s="15"/>
      <c r="C51" s="187" t="s">
        <v>134</v>
      </c>
      <c r="D51" s="17"/>
      <c r="F51" s="37">
        <v>0.05</v>
      </c>
      <c r="G51" s="37">
        <v>0.05</v>
      </c>
      <c r="H51" s="37">
        <v>0.05</v>
      </c>
      <c r="I51" s="37">
        <v>0.05</v>
      </c>
      <c r="J51" s="37">
        <v>0.05</v>
      </c>
      <c r="K51" s="37">
        <v>0.05</v>
      </c>
      <c r="L51" s="37">
        <v>0.05</v>
      </c>
      <c r="M51" s="37">
        <v>0.05</v>
      </c>
      <c r="N51" s="37">
        <v>0.05</v>
      </c>
      <c r="O51" s="37">
        <v>0.05</v>
      </c>
      <c r="P51" s="37">
        <v>0.05</v>
      </c>
      <c r="Q51" s="37">
        <v>0.05</v>
      </c>
      <c r="R51" s="37">
        <v>0.05</v>
      </c>
      <c r="S51" s="37">
        <v>0.05</v>
      </c>
      <c r="T51" s="37">
        <v>0.05</v>
      </c>
      <c r="U51" s="37">
        <v>0.05</v>
      </c>
      <c r="V51" s="37">
        <v>0.1</v>
      </c>
      <c r="W51" s="37">
        <v>0.1</v>
      </c>
      <c r="X51" s="37">
        <v>0.1</v>
      </c>
      <c r="Y51" s="37">
        <v>0.1</v>
      </c>
      <c r="Z51" s="37">
        <v>0.1</v>
      </c>
      <c r="AA51" s="37">
        <v>0.1</v>
      </c>
      <c r="AB51" s="37">
        <v>0.1</v>
      </c>
      <c r="AC51" s="37">
        <v>0.05</v>
      </c>
      <c r="AD51" s="37">
        <v>0.05</v>
      </c>
      <c r="AE51" s="37">
        <v>0.05</v>
      </c>
      <c r="AF51" s="37">
        <v>0.05</v>
      </c>
      <c r="AG51" s="37">
        <v>0.05</v>
      </c>
      <c r="AH51" s="37">
        <v>0.05</v>
      </c>
      <c r="AI51" s="37">
        <v>0.05</v>
      </c>
      <c r="AJ51" s="49">
        <v>0.05</v>
      </c>
      <c r="AK51" s="37"/>
      <c r="AL51" s="37"/>
      <c r="AN51" s="228">
        <f t="shared" si="0"/>
        <v>1.900000000000001</v>
      </c>
      <c r="AO51" s="7">
        <v>-86400</v>
      </c>
      <c r="AP51" s="229">
        <f t="shared" si="1"/>
        <v>-164160.00000000009</v>
      </c>
    </row>
    <row r="52" spans="1:42" x14ac:dyDescent="0.25">
      <c r="A52" s="11"/>
      <c r="B52" s="15"/>
      <c r="C52" s="187" t="s">
        <v>133</v>
      </c>
      <c r="D52" s="17"/>
      <c r="F52" s="37">
        <v>0.6</v>
      </c>
      <c r="G52" s="37">
        <v>0.6</v>
      </c>
      <c r="H52" s="37">
        <v>0.5</v>
      </c>
      <c r="I52" s="37">
        <v>0.5</v>
      </c>
      <c r="J52" s="37">
        <v>0.5</v>
      </c>
      <c r="K52" s="37">
        <v>0.5</v>
      </c>
      <c r="L52" s="37">
        <v>0.5</v>
      </c>
      <c r="M52" s="37">
        <v>0.5</v>
      </c>
      <c r="N52" s="37">
        <v>0.5</v>
      </c>
      <c r="O52" s="37">
        <v>0.2</v>
      </c>
      <c r="P52" s="37">
        <v>0.2</v>
      </c>
      <c r="Q52" s="37">
        <v>0.2</v>
      </c>
      <c r="R52" s="37">
        <v>0.2</v>
      </c>
      <c r="S52" s="37">
        <v>0.2</v>
      </c>
      <c r="T52" s="37">
        <v>0.2</v>
      </c>
      <c r="U52" s="37">
        <v>0.2</v>
      </c>
      <c r="V52" s="37">
        <v>0.7</v>
      </c>
      <c r="W52" s="37">
        <v>0.7</v>
      </c>
      <c r="X52" s="37">
        <v>0.7</v>
      </c>
      <c r="Y52" s="37">
        <v>0.7</v>
      </c>
      <c r="Z52" s="37">
        <v>0.7</v>
      </c>
      <c r="AA52" s="37">
        <v>0.7</v>
      </c>
      <c r="AB52" s="37">
        <v>0.7</v>
      </c>
      <c r="AC52" s="37">
        <v>1</v>
      </c>
      <c r="AD52" s="37">
        <v>1</v>
      </c>
      <c r="AE52" s="37">
        <v>1</v>
      </c>
      <c r="AF52" s="37">
        <v>1</v>
      </c>
      <c r="AG52" s="37">
        <v>1</v>
      </c>
      <c r="AH52" s="37">
        <v>1</v>
      </c>
      <c r="AI52" s="37">
        <v>1</v>
      </c>
      <c r="AJ52" s="49">
        <v>1</v>
      </c>
      <c r="AK52" s="37"/>
      <c r="AL52" s="37"/>
      <c r="AN52" s="228">
        <f t="shared" si="0"/>
        <v>19</v>
      </c>
      <c r="AO52" s="7">
        <v>-86400</v>
      </c>
      <c r="AP52" s="229">
        <f t="shared" si="1"/>
        <v>-1641600</v>
      </c>
    </row>
    <row r="53" spans="1:42" x14ac:dyDescent="0.25">
      <c r="A53" s="11"/>
      <c r="B53" s="15"/>
      <c r="C53" s="187" t="s">
        <v>135</v>
      </c>
      <c r="D53" s="17"/>
      <c r="F53" s="37">
        <v>0.2</v>
      </c>
      <c r="G53" s="37">
        <v>0.2</v>
      </c>
      <c r="H53" s="37">
        <v>0.3</v>
      </c>
      <c r="I53" s="37">
        <v>0.3</v>
      </c>
      <c r="J53" s="37">
        <v>0.3</v>
      </c>
      <c r="K53" s="37">
        <v>0.3</v>
      </c>
      <c r="L53" s="37">
        <v>0.3</v>
      </c>
      <c r="M53" s="37">
        <v>0.3</v>
      </c>
      <c r="N53" s="37">
        <v>0.3</v>
      </c>
      <c r="O53" s="37">
        <v>0.4</v>
      </c>
      <c r="P53" s="37">
        <v>0.4</v>
      </c>
      <c r="Q53" s="37">
        <v>0.4</v>
      </c>
      <c r="R53" s="37">
        <v>0.4</v>
      </c>
      <c r="S53" s="37">
        <v>0.4</v>
      </c>
      <c r="T53" s="37">
        <v>0.4</v>
      </c>
      <c r="U53" s="37">
        <v>0.4</v>
      </c>
      <c r="V53" s="37">
        <v>0.6</v>
      </c>
      <c r="W53" s="37">
        <v>0.6</v>
      </c>
      <c r="X53" s="37">
        <v>0.6</v>
      </c>
      <c r="Y53" s="37">
        <v>0.6</v>
      </c>
      <c r="Z53" s="37">
        <v>0.6</v>
      </c>
      <c r="AA53" s="37">
        <v>0.6</v>
      </c>
      <c r="AB53" s="37">
        <v>0.6</v>
      </c>
      <c r="AC53" s="37">
        <v>0.3</v>
      </c>
      <c r="AD53" s="37">
        <v>0.3</v>
      </c>
      <c r="AE53" s="37">
        <v>0.3</v>
      </c>
      <c r="AF53" s="37">
        <v>0.3</v>
      </c>
      <c r="AG53" s="37">
        <v>0.3</v>
      </c>
      <c r="AH53" s="37">
        <v>0.3</v>
      </c>
      <c r="AI53" s="37">
        <v>0.3</v>
      </c>
      <c r="AJ53" s="49">
        <v>0.3</v>
      </c>
      <c r="AK53" s="37"/>
      <c r="AL53" s="37"/>
      <c r="AN53" s="228">
        <f t="shared" si="0"/>
        <v>11.900000000000004</v>
      </c>
      <c r="AO53" s="7">
        <v>-86400</v>
      </c>
      <c r="AP53" s="229">
        <f t="shared" si="1"/>
        <v>-1028160.0000000003</v>
      </c>
    </row>
    <row r="54" spans="1:42" x14ac:dyDescent="0.25">
      <c r="A54" s="11"/>
      <c r="B54" s="15"/>
      <c r="C54" s="187" t="s">
        <v>136</v>
      </c>
      <c r="D54" s="17"/>
      <c r="F54" s="37">
        <v>0.5</v>
      </c>
      <c r="G54" s="37">
        <v>0.5</v>
      </c>
      <c r="H54" s="37">
        <v>0.6</v>
      </c>
      <c r="I54" s="37">
        <v>0.6</v>
      </c>
      <c r="J54" s="37">
        <v>0.6</v>
      </c>
      <c r="K54" s="37">
        <v>0.6</v>
      </c>
      <c r="L54" s="37">
        <v>0.6</v>
      </c>
      <c r="M54" s="37">
        <v>0.6</v>
      </c>
      <c r="N54" s="37">
        <v>0.6</v>
      </c>
      <c r="O54" s="37">
        <v>0.4</v>
      </c>
      <c r="P54" s="37">
        <v>0.4</v>
      </c>
      <c r="Q54" s="37">
        <v>0.4</v>
      </c>
      <c r="R54" s="37">
        <v>0.4</v>
      </c>
      <c r="S54" s="37">
        <v>0.4</v>
      </c>
      <c r="T54" s="37">
        <v>0.4</v>
      </c>
      <c r="U54" s="37">
        <v>0.4</v>
      </c>
      <c r="V54" s="37">
        <v>0.8</v>
      </c>
      <c r="W54" s="37">
        <v>0.8</v>
      </c>
      <c r="X54" s="37">
        <v>0.8</v>
      </c>
      <c r="Y54" s="37">
        <v>0.8</v>
      </c>
      <c r="Z54" s="37">
        <v>0.8</v>
      </c>
      <c r="AA54" s="37">
        <v>0.8</v>
      </c>
      <c r="AB54" s="37">
        <v>0.8</v>
      </c>
      <c r="AC54" s="37">
        <v>0.6</v>
      </c>
      <c r="AD54" s="37">
        <v>0.6</v>
      </c>
      <c r="AE54" s="37">
        <v>0.6</v>
      </c>
      <c r="AF54" s="37">
        <v>0.6</v>
      </c>
      <c r="AG54" s="37">
        <v>0.6</v>
      </c>
      <c r="AH54" s="37">
        <v>0.6</v>
      </c>
      <c r="AI54" s="37">
        <v>0.6</v>
      </c>
      <c r="AJ54" s="49">
        <v>0.6</v>
      </c>
      <c r="AK54" s="37"/>
      <c r="AL54" s="37"/>
      <c r="AN54" s="228">
        <f t="shared" si="0"/>
        <v>18.400000000000013</v>
      </c>
      <c r="AO54" s="7">
        <v>-86400</v>
      </c>
      <c r="AP54" s="229">
        <f t="shared" si="1"/>
        <v>-1589760.0000000012</v>
      </c>
    </row>
    <row r="55" spans="1:42" x14ac:dyDescent="0.25">
      <c r="A55" s="11"/>
      <c r="B55" s="15"/>
      <c r="C55" s="187" t="s">
        <v>137</v>
      </c>
      <c r="D55" s="17"/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49">
        <v>0</v>
      </c>
      <c r="AK55" s="37"/>
      <c r="AL55" s="37"/>
      <c r="AN55" s="228">
        <f t="shared" si="0"/>
        <v>0</v>
      </c>
      <c r="AO55" s="7">
        <v>-86400</v>
      </c>
      <c r="AP55" s="229">
        <f t="shared" si="1"/>
        <v>0</v>
      </c>
    </row>
    <row r="56" spans="1:42" x14ac:dyDescent="0.25">
      <c r="A56" s="11"/>
      <c r="B56" s="15"/>
      <c r="C56" s="187" t="s">
        <v>138</v>
      </c>
      <c r="D56" s="17"/>
      <c r="F56" s="37">
        <v>0.12</v>
      </c>
      <c r="G56" s="37">
        <v>0.12</v>
      </c>
      <c r="H56" s="37">
        <v>0.12</v>
      </c>
      <c r="I56" s="37">
        <v>0.12</v>
      </c>
      <c r="J56" s="37">
        <v>0.12</v>
      </c>
      <c r="K56" s="37">
        <v>0.12</v>
      </c>
      <c r="L56" s="37">
        <v>0.12</v>
      </c>
      <c r="M56" s="37">
        <v>0.12</v>
      </c>
      <c r="N56" s="37">
        <v>0.12</v>
      </c>
      <c r="O56" s="37">
        <v>0.05</v>
      </c>
      <c r="P56" s="37">
        <v>0.05</v>
      </c>
      <c r="Q56" s="37">
        <v>0.05</v>
      </c>
      <c r="R56" s="37">
        <v>0.05</v>
      </c>
      <c r="S56" s="37">
        <v>0.05</v>
      </c>
      <c r="T56" s="37">
        <v>0.05</v>
      </c>
      <c r="U56" s="37">
        <v>0.05</v>
      </c>
      <c r="V56" s="37">
        <v>0.1</v>
      </c>
      <c r="W56" s="37">
        <v>0.1</v>
      </c>
      <c r="X56" s="37">
        <v>0.1</v>
      </c>
      <c r="Y56" s="37">
        <v>0.1</v>
      </c>
      <c r="Z56" s="37">
        <v>0.1</v>
      </c>
      <c r="AA56" s="37">
        <v>0.1</v>
      </c>
      <c r="AB56" s="37">
        <v>0.1</v>
      </c>
      <c r="AC56" s="37">
        <v>0.1</v>
      </c>
      <c r="AD56" s="37">
        <v>0.1</v>
      </c>
      <c r="AE56" s="37">
        <v>0.1</v>
      </c>
      <c r="AF56" s="37">
        <v>0.1</v>
      </c>
      <c r="AG56" s="37">
        <v>0.1</v>
      </c>
      <c r="AH56" s="37">
        <v>0.1</v>
      </c>
      <c r="AI56" s="37">
        <v>0.1</v>
      </c>
      <c r="AJ56" s="49">
        <v>0.1</v>
      </c>
      <c r="AK56" s="37"/>
      <c r="AL56" s="37"/>
      <c r="AN56" s="228">
        <f t="shared" si="0"/>
        <v>2.9300000000000015</v>
      </c>
      <c r="AO56" s="7">
        <v>-86400</v>
      </c>
      <c r="AP56" s="229">
        <f t="shared" si="1"/>
        <v>-253152.00000000012</v>
      </c>
    </row>
    <row r="57" spans="1:42" x14ac:dyDescent="0.25">
      <c r="A57" s="11"/>
      <c r="B57" s="15"/>
      <c r="C57" s="7"/>
      <c r="D57" s="13"/>
      <c r="O57" s="37"/>
      <c r="P57" s="37"/>
      <c r="Q57" s="37"/>
      <c r="R57" s="37"/>
      <c r="S57" s="37"/>
      <c r="T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49"/>
      <c r="AK57" s="37"/>
      <c r="AL57" s="37"/>
      <c r="AN57" s="228"/>
      <c r="AO57" s="7"/>
      <c r="AP57" s="229"/>
    </row>
    <row r="58" spans="1:42" x14ac:dyDescent="0.25">
      <c r="A58" s="11"/>
      <c r="B58" s="15"/>
      <c r="C58" s="28" t="s">
        <v>27</v>
      </c>
      <c r="D58" s="28">
        <v>0.28000000000000003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0.28000000000000003</v>
      </c>
      <c r="R58" s="37">
        <v>0.28000000000000003</v>
      </c>
      <c r="S58" s="37">
        <v>0.28000000000000003</v>
      </c>
      <c r="T58" s="37">
        <v>0.28000000000000003</v>
      </c>
      <c r="U58" s="37">
        <v>0.28000000000000003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0.28000000000000003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49">
        <v>0</v>
      </c>
      <c r="AK58" s="37"/>
      <c r="AL58" s="37"/>
      <c r="AN58" s="228">
        <f t="shared" si="0"/>
        <v>1.6800000000000002</v>
      </c>
      <c r="AO58" s="7">
        <v>86400</v>
      </c>
      <c r="AP58" s="229">
        <f t="shared" si="1"/>
        <v>145152</v>
      </c>
    </row>
    <row r="59" spans="1:42" x14ac:dyDescent="0.25">
      <c r="A59" s="11"/>
      <c r="B59" s="15"/>
      <c r="C59" s="28" t="s">
        <v>28</v>
      </c>
      <c r="D59" s="28">
        <v>0.25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0.25</v>
      </c>
      <c r="U59" s="37">
        <v>0.25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49">
        <v>0</v>
      </c>
      <c r="AK59" s="37"/>
      <c r="AL59" s="37"/>
      <c r="AN59" s="228">
        <f t="shared" si="0"/>
        <v>0.5</v>
      </c>
      <c r="AO59" s="7">
        <v>86400</v>
      </c>
      <c r="AP59" s="229">
        <f t="shared" si="1"/>
        <v>43200</v>
      </c>
    </row>
    <row r="60" spans="1:42" x14ac:dyDescent="0.25">
      <c r="A60" s="11"/>
      <c r="B60" s="15"/>
      <c r="C60" s="28" t="s">
        <v>29</v>
      </c>
      <c r="D60" s="28">
        <v>0.41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0.41</v>
      </c>
      <c r="R60" s="37">
        <v>0.41</v>
      </c>
      <c r="S60" s="37">
        <v>0.41</v>
      </c>
      <c r="T60" s="37">
        <v>0.41</v>
      </c>
      <c r="U60" s="37">
        <v>0.41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0.41</v>
      </c>
      <c r="AB60" s="37">
        <v>0.41</v>
      </c>
      <c r="AC60" s="37">
        <v>0.41</v>
      </c>
      <c r="AD60" s="37">
        <v>0.41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49">
        <v>0</v>
      </c>
      <c r="AK60" s="37"/>
      <c r="AL60" s="37"/>
      <c r="AN60" s="228">
        <f t="shared" si="0"/>
        <v>3.6900000000000004</v>
      </c>
      <c r="AO60" s="7">
        <v>86400</v>
      </c>
      <c r="AP60" s="229">
        <f t="shared" si="1"/>
        <v>318816.00000000006</v>
      </c>
    </row>
    <row r="61" spans="1:42" x14ac:dyDescent="0.25">
      <c r="A61" s="11"/>
      <c r="B61" s="15"/>
      <c r="C61" s="28" t="s">
        <v>30</v>
      </c>
      <c r="D61" s="28">
        <v>0.32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0.32</v>
      </c>
      <c r="Q61" s="37">
        <v>0.32</v>
      </c>
      <c r="R61" s="37">
        <v>0.32</v>
      </c>
      <c r="S61" s="37">
        <v>0.32</v>
      </c>
      <c r="T61" s="37">
        <v>0.32</v>
      </c>
      <c r="U61" s="37">
        <v>0.32</v>
      </c>
      <c r="V61" s="37">
        <v>0</v>
      </c>
      <c r="W61" s="37">
        <v>0</v>
      </c>
      <c r="X61" s="37">
        <v>0</v>
      </c>
      <c r="Y61" s="37">
        <v>0.32</v>
      </c>
      <c r="Z61" s="37">
        <v>0.32</v>
      </c>
      <c r="AA61" s="37">
        <v>0.32</v>
      </c>
      <c r="AB61" s="37">
        <v>0.32</v>
      </c>
      <c r="AC61" s="37">
        <v>0.32</v>
      </c>
      <c r="AD61" s="37">
        <v>0.32</v>
      </c>
      <c r="AE61" s="37">
        <v>0.32</v>
      </c>
      <c r="AF61" s="37">
        <v>0.32</v>
      </c>
      <c r="AG61" s="37">
        <v>0.32</v>
      </c>
      <c r="AH61" s="37">
        <v>0</v>
      </c>
      <c r="AI61" s="37">
        <v>0</v>
      </c>
      <c r="AJ61" s="49">
        <v>0</v>
      </c>
      <c r="AK61" s="37"/>
      <c r="AL61" s="37"/>
      <c r="AN61" s="228">
        <f t="shared" si="0"/>
        <v>4.8</v>
      </c>
      <c r="AO61" s="7">
        <v>86400</v>
      </c>
      <c r="AP61" s="229">
        <f t="shared" si="1"/>
        <v>414720</v>
      </c>
    </row>
    <row r="62" spans="1:42" x14ac:dyDescent="0.25">
      <c r="A62" s="11"/>
      <c r="B62" s="15"/>
      <c r="C62" s="28" t="s">
        <v>31</v>
      </c>
      <c r="D62" s="28">
        <v>0.35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0.35</v>
      </c>
      <c r="Z62" s="37">
        <v>0.35</v>
      </c>
      <c r="AA62" s="37">
        <v>0.35</v>
      </c>
      <c r="AB62" s="37">
        <v>0.35</v>
      </c>
      <c r="AC62" s="37">
        <v>0.35</v>
      </c>
      <c r="AD62" s="37">
        <v>0.35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49">
        <v>0</v>
      </c>
      <c r="AK62" s="37"/>
      <c r="AL62" s="37"/>
      <c r="AN62" s="228">
        <f t="shared" si="0"/>
        <v>2.1</v>
      </c>
      <c r="AO62" s="7">
        <v>86400</v>
      </c>
      <c r="AP62" s="229">
        <f t="shared" si="1"/>
        <v>181440</v>
      </c>
    </row>
    <row r="63" spans="1:42" x14ac:dyDescent="0.25">
      <c r="A63" s="11"/>
      <c r="B63" s="15"/>
      <c r="C63" s="28" t="s">
        <v>32</v>
      </c>
      <c r="D63" s="28">
        <v>0.3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0.3</v>
      </c>
      <c r="U63" s="37">
        <v>0.3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0</v>
      </c>
      <c r="AJ63" s="49">
        <v>0</v>
      </c>
      <c r="AK63" s="37"/>
      <c r="AL63" s="37"/>
      <c r="AN63" s="228">
        <f t="shared" si="0"/>
        <v>0.6</v>
      </c>
      <c r="AO63" s="7">
        <v>86400</v>
      </c>
      <c r="AP63" s="229">
        <f t="shared" si="1"/>
        <v>51840</v>
      </c>
    </row>
    <row r="64" spans="1:42" x14ac:dyDescent="0.25">
      <c r="A64" s="11"/>
      <c r="B64" s="15"/>
      <c r="C64" s="28" t="s">
        <v>33</v>
      </c>
      <c r="D64" s="28">
        <v>0.25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0.25</v>
      </c>
      <c r="P64" s="37">
        <v>0.25</v>
      </c>
      <c r="Q64" s="37">
        <v>0.25</v>
      </c>
      <c r="R64" s="37">
        <v>0.25</v>
      </c>
      <c r="S64" s="37">
        <v>0.25</v>
      </c>
      <c r="T64" s="37">
        <v>0.25</v>
      </c>
      <c r="U64" s="37">
        <v>0.25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0.25</v>
      </c>
      <c r="AD64" s="37">
        <v>0.25</v>
      </c>
      <c r="AE64" s="37">
        <v>0.25</v>
      </c>
      <c r="AF64" s="37">
        <v>0.25</v>
      </c>
      <c r="AG64" s="37">
        <v>0.25</v>
      </c>
      <c r="AH64" s="37">
        <v>0</v>
      </c>
      <c r="AI64" s="37">
        <v>0</v>
      </c>
      <c r="AJ64" s="49">
        <v>0</v>
      </c>
      <c r="AK64" s="37"/>
      <c r="AL64" s="37"/>
      <c r="AN64" s="228">
        <f t="shared" si="0"/>
        <v>3</v>
      </c>
      <c r="AO64" s="7">
        <v>86400</v>
      </c>
      <c r="AP64" s="229">
        <f t="shared" si="1"/>
        <v>259200</v>
      </c>
    </row>
    <row r="65" spans="1:42" x14ac:dyDescent="0.25">
      <c r="A65" s="11"/>
      <c r="B65" s="15"/>
      <c r="C65" s="28" t="s">
        <v>34</v>
      </c>
      <c r="D65" s="28">
        <v>0.43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0.43</v>
      </c>
      <c r="P65" s="37">
        <v>0.43</v>
      </c>
      <c r="Q65" s="37">
        <v>0.43</v>
      </c>
      <c r="R65" s="37">
        <v>0.43</v>
      </c>
      <c r="S65" s="37">
        <v>0.43</v>
      </c>
      <c r="T65" s="37">
        <v>0.43</v>
      </c>
      <c r="U65" s="37">
        <v>0.43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0.43</v>
      </c>
      <c r="AB65" s="37">
        <v>0.43</v>
      </c>
      <c r="AC65" s="37">
        <v>0.43</v>
      </c>
      <c r="AD65" s="37">
        <v>0.43</v>
      </c>
      <c r="AE65" s="37">
        <v>0.43</v>
      </c>
      <c r="AF65" s="37">
        <v>0</v>
      </c>
      <c r="AG65" s="37">
        <v>0</v>
      </c>
      <c r="AH65" s="37">
        <v>0</v>
      </c>
      <c r="AI65" s="37">
        <v>0</v>
      </c>
      <c r="AJ65" s="49">
        <v>0</v>
      </c>
      <c r="AK65" s="37"/>
      <c r="AL65" s="37"/>
      <c r="AN65" s="228">
        <f t="shared" si="0"/>
        <v>5.16</v>
      </c>
      <c r="AO65" s="7">
        <v>86400</v>
      </c>
      <c r="AP65" s="229">
        <f t="shared" si="1"/>
        <v>445824</v>
      </c>
    </row>
    <row r="66" spans="1:42" x14ac:dyDescent="0.25">
      <c r="A66" s="11"/>
      <c r="B66" s="15"/>
      <c r="C66" s="28" t="s">
        <v>35</v>
      </c>
      <c r="D66" s="28">
        <v>0.3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0.3</v>
      </c>
      <c r="S66" s="37">
        <v>0.3</v>
      </c>
      <c r="T66" s="37">
        <v>0.3</v>
      </c>
      <c r="U66" s="37">
        <v>0.3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0.3</v>
      </c>
      <c r="AD66" s="37">
        <v>0.3</v>
      </c>
      <c r="AE66" s="37">
        <v>0.3</v>
      </c>
      <c r="AF66" s="37">
        <v>0.3</v>
      </c>
      <c r="AG66" s="37">
        <v>0.3</v>
      </c>
      <c r="AH66" s="37">
        <v>0</v>
      </c>
      <c r="AI66" s="37">
        <v>0</v>
      </c>
      <c r="AJ66" s="49">
        <v>0</v>
      </c>
      <c r="AK66" s="37"/>
      <c r="AL66" s="37"/>
      <c r="AN66" s="228">
        <f t="shared" si="0"/>
        <v>2.6999999999999997</v>
      </c>
      <c r="AO66" s="7">
        <v>86400</v>
      </c>
      <c r="AP66" s="229">
        <f t="shared" si="1"/>
        <v>233279.99999999997</v>
      </c>
    </row>
    <row r="67" spans="1:42" x14ac:dyDescent="0.25">
      <c r="A67" s="11"/>
      <c r="B67" s="15"/>
      <c r="C67" s="28" t="s">
        <v>36</v>
      </c>
      <c r="D67" s="28">
        <v>0.25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0.25</v>
      </c>
      <c r="T67" s="37">
        <v>0.25</v>
      </c>
      <c r="U67" s="37">
        <v>0.25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49">
        <v>0</v>
      </c>
      <c r="AK67" s="37"/>
      <c r="AL67" s="37"/>
      <c r="AN67" s="228">
        <f t="shared" si="0"/>
        <v>0.75</v>
      </c>
      <c r="AO67" s="7">
        <v>86400</v>
      </c>
      <c r="AP67" s="229">
        <f t="shared" si="1"/>
        <v>64800</v>
      </c>
    </row>
    <row r="68" spans="1:42" x14ac:dyDescent="0.25">
      <c r="A68" s="11"/>
      <c r="B68" s="15"/>
      <c r="C68" s="28" t="s">
        <v>37</v>
      </c>
      <c r="D68" s="28">
        <v>0.2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0.2</v>
      </c>
      <c r="O68" s="37">
        <v>0</v>
      </c>
      <c r="P68" s="37">
        <v>0</v>
      </c>
      <c r="Q68" s="37">
        <v>0.2</v>
      </c>
      <c r="R68" s="37">
        <v>0.2</v>
      </c>
      <c r="S68" s="37">
        <v>0.2</v>
      </c>
      <c r="T68" s="37">
        <v>0.2</v>
      </c>
      <c r="U68" s="37">
        <v>0.2</v>
      </c>
      <c r="V68" s="37">
        <v>0.2</v>
      </c>
      <c r="W68" s="37">
        <v>0.2</v>
      </c>
      <c r="X68" s="37">
        <v>0.2</v>
      </c>
      <c r="Y68" s="37">
        <v>0.2</v>
      </c>
      <c r="Z68" s="37">
        <v>0.2</v>
      </c>
      <c r="AA68" s="37">
        <v>0.2</v>
      </c>
      <c r="AB68" s="37">
        <v>0.2</v>
      </c>
      <c r="AC68" s="37">
        <v>0.2</v>
      </c>
      <c r="AD68" s="37">
        <v>0.2</v>
      </c>
      <c r="AE68" s="37">
        <v>0.2</v>
      </c>
      <c r="AF68" s="37">
        <v>0.2</v>
      </c>
      <c r="AG68" s="37">
        <v>0.2</v>
      </c>
      <c r="AH68" s="37">
        <v>0</v>
      </c>
      <c r="AI68" s="37">
        <v>0</v>
      </c>
      <c r="AJ68" s="49">
        <v>0</v>
      </c>
      <c r="AK68" s="37"/>
      <c r="AL68" s="37"/>
      <c r="AN68" s="228">
        <f t="shared" si="0"/>
        <v>3.600000000000001</v>
      </c>
      <c r="AO68" s="7">
        <v>86400</v>
      </c>
      <c r="AP68" s="229">
        <f t="shared" si="1"/>
        <v>311040.00000000006</v>
      </c>
    </row>
    <row r="69" spans="1:42" x14ac:dyDescent="0.25">
      <c r="A69" s="11"/>
      <c r="B69" s="15"/>
      <c r="C69" s="28" t="s">
        <v>38</v>
      </c>
      <c r="D69" s="28">
        <v>0.41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0.41</v>
      </c>
      <c r="Q69" s="37">
        <v>0.41</v>
      </c>
      <c r="R69" s="37">
        <v>0.41</v>
      </c>
      <c r="S69" s="37">
        <v>0.41</v>
      </c>
      <c r="T69" s="37">
        <v>0.41</v>
      </c>
      <c r="U69" s="37">
        <v>0.41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0.41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49">
        <v>0</v>
      </c>
      <c r="AK69" s="37"/>
      <c r="AL69" s="37"/>
      <c r="AN69" s="228">
        <f t="shared" si="0"/>
        <v>2.87</v>
      </c>
      <c r="AO69" s="7">
        <v>86400</v>
      </c>
      <c r="AP69" s="229">
        <f t="shared" si="1"/>
        <v>247968</v>
      </c>
    </row>
    <row r="70" spans="1:42" x14ac:dyDescent="0.25">
      <c r="A70" s="11"/>
      <c r="B70" s="15"/>
      <c r="C70" s="28" t="s">
        <v>39</v>
      </c>
      <c r="D70" s="28">
        <v>0.15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0.15</v>
      </c>
      <c r="M70" s="37">
        <v>0.15</v>
      </c>
      <c r="N70" s="37">
        <v>0.15</v>
      </c>
      <c r="O70" s="37">
        <v>0.15</v>
      </c>
      <c r="P70" s="37">
        <v>0.15</v>
      </c>
      <c r="Q70" s="37">
        <v>0.15</v>
      </c>
      <c r="R70" s="37">
        <v>0.15</v>
      </c>
      <c r="S70" s="37">
        <v>0.15</v>
      </c>
      <c r="T70" s="37">
        <v>0.15</v>
      </c>
      <c r="U70" s="37">
        <v>0.15</v>
      </c>
      <c r="V70" s="37">
        <v>0.15</v>
      </c>
      <c r="W70" s="37">
        <v>0.15</v>
      </c>
      <c r="X70" s="37">
        <v>0.15</v>
      </c>
      <c r="Y70" s="37">
        <v>0.15</v>
      </c>
      <c r="Z70" s="37">
        <v>0.15</v>
      </c>
      <c r="AA70" s="37">
        <v>0.15</v>
      </c>
      <c r="AB70" s="37">
        <v>0.15</v>
      </c>
      <c r="AC70" s="37">
        <v>0.15</v>
      </c>
      <c r="AD70" s="37">
        <v>0.15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49">
        <v>0</v>
      </c>
      <c r="AK70" s="37"/>
      <c r="AL70" s="37"/>
      <c r="AN70" s="228">
        <f t="shared" ref="AN70:AN133" si="5">SUM(F70:AJ70)</f>
        <v>2.8499999999999992</v>
      </c>
      <c r="AO70" s="7">
        <v>86400</v>
      </c>
      <c r="AP70" s="229">
        <f t="shared" ref="AP70:AP133" si="6">AN70*AO70</f>
        <v>246239.99999999994</v>
      </c>
    </row>
    <row r="71" spans="1:42" x14ac:dyDescent="0.25">
      <c r="A71" s="11"/>
      <c r="B71" s="15"/>
      <c r="C71" s="28" t="s">
        <v>40</v>
      </c>
      <c r="D71" s="28">
        <v>0.25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0.25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49">
        <v>0</v>
      </c>
      <c r="AK71" s="37"/>
      <c r="AL71" s="37"/>
      <c r="AN71" s="228">
        <f t="shared" si="5"/>
        <v>0.25</v>
      </c>
      <c r="AO71" s="7">
        <v>86400</v>
      </c>
      <c r="AP71" s="229">
        <f t="shared" si="6"/>
        <v>21600</v>
      </c>
    </row>
    <row r="72" spans="1:42" x14ac:dyDescent="0.25">
      <c r="A72" s="11"/>
      <c r="B72" s="15"/>
      <c r="C72" s="28" t="s">
        <v>41</v>
      </c>
      <c r="D72" s="28">
        <v>0.15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0.15</v>
      </c>
      <c r="Q72" s="37">
        <v>0.15</v>
      </c>
      <c r="R72" s="37">
        <v>0.15</v>
      </c>
      <c r="S72" s="37">
        <v>0.15</v>
      </c>
      <c r="T72" s="37">
        <v>0.15</v>
      </c>
      <c r="U72" s="37">
        <v>0.15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0.15</v>
      </c>
      <c r="AB72" s="37">
        <v>0.15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0</v>
      </c>
      <c r="AJ72" s="49">
        <v>0</v>
      </c>
      <c r="AK72" s="37"/>
      <c r="AL72" s="37"/>
      <c r="AN72" s="228">
        <f t="shared" si="5"/>
        <v>1.2</v>
      </c>
      <c r="AO72" s="7">
        <v>86400</v>
      </c>
      <c r="AP72" s="229">
        <f t="shared" si="6"/>
        <v>103680</v>
      </c>
    </row>
    <row r="73" spans="1:42" x14ac:dyDescent="0.25">
      <c r="A73" s="11"/>
      <c r="B73" s="15"/>
      <c r="C73" s="28" t="s">
        <v>42</v>
      </c>
      <c r="D73" s="28">
        <v>0.25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0.25</v>
      </c>
      <c r="P73" s="37">
        <v>0.25</v>
      </c>
      <c r="Q73" s="37">
        <v>0.25</v>
      </c>
      <c r="R73" s="37">
        <v>0.25</v>
      </c>
      <c r="S73" s="37">
        <v>0.25</v>
      </c>
      <c r="T73" s="37">
        <v>0.25</v>
      </c>
      <c r="U73" s="37">
        <v>0.25</v>
      </c>
      <c r="V73" s="37">
        <v>0.25</v>
      </c>
      <c r="W73" s="37">
        <v>0.25</v>
      </c>
      <c r="X73" s="37">
        <v>0.25</v>
      </c>
      <c r="Y73" s="37">
        <v>0.25</v>
      </c>
      <c r="Z73" s="37">
        <v>0.25</v>
      </c>
      <c r="AA73" s="37">
        <v>0.25</v>
      </c>
      <c r="AB73" s="37">
        <v>0.25</v>
      </c>
      <c r="AC73" s="37">
        <v>0.25</v>
      </c>
      <c r="AD73" s="37">
        <v>0.25</v>
      </c>
      <c r="AE73" s="37">
        <v>0.25</v>
      </c>
      <c r="AF73" s="37">
        <v>0</v>
      </c>
      <c r="AG73" s="37">
        <v>0</v>
      </c>
      <c r="AH73" s="37">
        <v>0</v>
      </c>
      <c r="AI73" s="37">
        <v>0</v>
      </c>
      <c r="AJ73" s="49">
        <v>0</v>
      </c>
      <c r="AK73" s="37"/>
      <c r="AL73" s="37"/>
      <c r="AN73" s="228">
        <f t="shared" si="5"/>
        <v>4.25</v>
      </c>
      <c r="AO73" s="7">
        <v>86400</v>
      </c>
      <c r="AP73" s="229">
        <f t="shared" si="6"/>
        <v>367200</v>
      </c>
    </row>
    <row r="74" spans="1:42" x14ac:dyDescent="0.25">
      <c r="A74" s="11"/>
      <c r="B74" s="15"/>
      <c r="C74" s="28" t="s">
        <v>43</v>
      </c>
      <c r="D74" s="28">
        <v>0.25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0.25</v>
      </c>
      <c r="S74" s="37">
        <v>0.25</v>
      </c>
      <c r="T74" s="37">
        <v>0.25</v>
      </c>
      <c r="U74" s="37">
        <v>0.25</v>
      </c>
      <c r="V74" s="37">
        <v>0</v>
      </c>
      <c r="W74" s="37">
        <v>0</v>
      </c>
      <c r="X74" s="37">
        <v>0</v>
      </c>
      <c r="Y74" s="37">
        <v>0.25</v>
      </c>
      <c r="Z74" s="37">
        <v>0.25</v>
      </c>
      <c r="AA74" s="37">
        <v>0.25</v>
      </c>
      <c r="AB74" s="37">
        <v>0.25</v>
      </c>
      <c r="AC74" s="37">
        <v>0.25</v>
      </c>
      <c r="AD74" s="37">
        <v>0.25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49">
        <v>0</v>
      </c>
      <c r="AK74" s="37"/>
      <c r="AL74" s="37"/>
      <c r="AN74" s="228">
        <f t="shared" si="5"/>
        <v>2.5</v>
      </c>
      <c r="AO74" s="7">
        <v>86400</v>
      </c>
      <c r="AP74" s="229">
        <f t="shared" si="6"/>
        <v>216000</v>
      </c>
    </row>
    <row r="75" spans="1:42" x14ac:dyDescent="0.25">
      <c r="A75" s="11"/>
      <c r="B75" s="15"/>
      <c r="C75" s="28" t="s">
        <v>44</v>
      </c>
      <c r="D75" s="28">
        <v>0.4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0.4</v>
      </c>
      <c r="O75" s="37">
        <v>0</v>
      </c>
      <c r="P75" s="37">
        <v>0</v>
      </c>
      <c r="Q75" s="37">
        <v>0.4</v>
      </c>
      <c r="R75" s="37">
        <v>0.4</v>
      </c>
      <c r="S75" s="37">
        <v>0.4</v>
      </c>
      <c r="T75" s="37">
        <v>0.4</v>
      </c>
      <c r="U75" s="37">
        <v>0.4</v>
      </c>
      <c r="V75" s="37">
        <v>0</v>
      </c>
      <c r="W75" s="37">
        <v>0</v>
      </c>
      <c r="X75" s="37">
        <v>0</v>
      </c>
      <c r="Y75" s="37">
        <v>0</v>
      </c>
      <c r="Z75" s="37">
        <v>0.4</v>
      </c>
      <c r="AA75" s="37">
        <v>0.4</v>
      </c>
      <c r="AB75" s="37">
        <v>0.4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49">
        <v>0</v>
      </c>
      <c r="AK75" s="37"/>
      <c r="AL75" s="37"/>
      <c r="AN75" s="228">
        <f t="shared" si="5"/>
        <v>3.5999999999999996</v>
      </c>
      <c r="AO75" s="7">
        <v>86400</v>
      </c>
      <c r="AP75" s="229">
        <f t="shared" si="6"/>
        <v>311039.99999999994</v>
      </c>
    </row>
    <row r="76" spans="1:42" x14ac:dyDescent="0.25">
      <c r="A76" s="11"/>
      <c r="B76" s="15"/>
      <c r="C76" s="28" t="s">
        <v>45</v>
      </c>
      <c r="D76" s="28">
        <v>0.1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0.1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0.1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49">
        <v>0</v>
      </c>
      <c r="AK76" s="37"/>
      <c r="AL76" s="37"/>
      <c r="AN76" s="228">
        <f t="shared" si="5"/>
        <v>0.2</v>
      </c>
      <c r="AO76" s="7">
        <v>86400</v>
      </c>
      <c r="AP76" s="229">
        <f t="shared" si="6"/>
        <v>17280</v>
      </c>
    </row>
    <row r="77" spans="1:42" x14ac:dyDescent="0.25">
      <c r="A77" s="11"/>
      <c r="B77" s="15"/>
      <c r="C77" s="28" t="s">
        <v>46</v>
      </c>
      <c r="D77" s="28">
        <v>0.25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0.25</v>
      </c>
      <c r="Q77" s="37">
        <v>0.25</v>
      </c>
      <c r="R77" s="37">
        <v>0.25</v>
      </c>
      <c r="S77" s="37">
        <v>0.25</v>
      </c>
      <c r="T77" s="37">
        <v>0.25</v>
      </c>
      <c r="U77" s="37">
        <v>0.25</v>
      </c>
      <c r="V77" s="37">
        <v>0</v>
      </c>
      <c r="W77" s="37">
        <v>0</v>
      </c>
      <c r="X77" s="37">
        <v>0</v>
      </c>
      <c r="Y77" s="37">
        <v>0</v>
      </c>
      <c r="Z77" s="37">
        <v>0.25</v>
      </c>
      <c r="AA77" s="37">
        <v>0.25</v>
      </c>
      <c r="AB77" s="37">
        <v>0.25</v>
      </c>
      <c r="AC77" s="37">
        <v>0.25</v>
      </c>
      <c r="AD77" s="37">
        <v>0.25</v>
      </c>
      <c r="AE77" s="37">
        <v>0.25</v>
      </c>
      <c r="AF77" s="37">
        <v>0</v>
      </c>
      <c r="AG77" s="37">
        <v>0</v>
      </c>
      <c r="AH77" s="37">
        <v>0</v>
      </c>
      <c r="AI77" s="37">
        <v>0</v>
      </c>
      <c r="AJ77" s="49">
        <v>0</v>
      </c>
      <c r="AK77" s="37"/>
      <c r="AL77" s="37"/>
      <c r="AN77" s="228">
        <f t="shared" si="5"/>
        <v>3</v>
      </c>
      <c r="AO77" s="7">
        <v>86400</v>
      </c>
      <c r="AP77" s="229">
        <f t="shared" si="6"/>
        <v>259200</v>
      </c>
    </row>
    <row r="78" spans="1:42" x14ac:dyDescent="0.25">
      <c r="A78" s="11"/>
      <c r="B78" s="15"/>
      <c r="C78" s="28" t="s">
        <v>47</v>
      </c>
      <c r="D78" s="28">
        <v>0.25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0.25</v>
      </c>
      <c r="P78" s="37">
        <v>0.25</v>
      </c>
      <c r="Q78" s="37">
        <v>0.25</v>
      </c>
      <c r="R78" s="37">
        <v>0.25</v>
      </c>
      <c r="S78" s="37">
        <v>0.25</v>
      </c>
      <c r="T78" s="37">
        <v>0.25</v>
      </c>
      <c r="U78" s="37">
        <v>0.25</v>
      </c>
      <c r="V78" s="37">
        <v>0</v>
      </c>
      <c r="W78" s="37">
        <v>0</v>
      </c>
      <c r="X78" s="37">
        <v>0.25</v>
      </c>
      <c r="Y78" s="37">
        <v>0.25</v>
      </c>
      <c r="Z78" s="37">
        <v>0.25</v>
      </c>
      <c r="AA78" s="37">
        <v>0.25</v>
      </c>
      <c r="AB78" s="37">
        <v>0.25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49">
        <v>0</v>
      </c>
      <c r="AK78" s="37"/>
      <c r="AL78" s="37"/>
      <c r="AN78" s="228">
        <f t="shared" si="5"/>
        <v>3</v>
      </c>
      <c r="AO78" s="7">
        <v>86400</v>
      </c>
      <c r="AP78" s="229">
        <f t="shared" si="6"/>
        <v>259200</v>
      </c>
    </row>
    <row r="79" spans="1:42" x14ac:dyDescent="0.25">
      <c r="A79" s="11"/>
      <c r="B79" s="15"/>
      <c r="C79" s="28" t="s">
        <v>48</v>
      </c>
      <c r="D79" s="28">
        <v>0.25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0.25</v>
      </c>
      <c r="P79" s="37">
        <v>0.25</v>
      </c>
      <c r="Q79" s="37">
        <v>0.25</v>
      </c>
      <c r="R79" s="37">
        <v>0.25</v>
      </c>
      <c r="S79" s="37">
        <v>0.25</v>
      </c>
      <c r="T79" s="37">
        <v>0.25</v>
      </c>
      <c r="U79" s="37">
        <v>0.25</v>
      </c>
      <c r="V79" s="37">
        <v>0</v>
      </c>
      <c r="W79" s="37">
        <v>0</v>
      </c>
      <c r="X79" s="37">
        <v>0</v>
      </c>
      <c r="Y79" s="37">
        <v>0.25</v>
      </c>
      <c r="Z79" s="37">
        <v>0.25</v>
      </c>
      <c r="AA79" s="37">
        <v>0.25</v>
      </c>
      <c r="AB79" s="37">
        <v>0.25</v>
      </c>
      <c r="AC79" s="37">
        <v>0.25</v>
      </c>
      <c r="AD79" s="37">
        <v>0.25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49">
        <v>0</v>
      </c>
      <c r="AK79" s="37"/>
      <c r="AL79" s="37"/>
      <c r="AN79" s="228">
        <f t="shared" si="5"/>
        <v>3.25</v>
      </c>
      <c r="AO79" s="7">
        <v>86400</v>
      </c>
      <c r="AP79" s="229">
        <f t="shared" si="6"/>
        <v>280800</v>
      </c>
    </row>
    <row r="80" spans="1:42" x14ac:dyDescent="0.25">
      <c r="A80" s="11"/>
      <c r="B80" s="15"/>
      <c r="C80" s="28" t="s">
        <v>49</v>
      </c>
      <c r="D80" s="28">
        <v>0.1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0.1</v>
      </c>
      <c r="P80" s="37">
        <v>0.1</v>
      </c>
      <c r="Q80" s="37">
        <v>0.1</v>
      </c>
      <c r="R80" s="37">
        <v>0.1</v>
      </c>
      <c r="S80" s="37">
        <v>0.1</v>
      </c>
      <c r="T80" s="37">
        <v>0.1</v>
      </c>
      <c r="U80" s="37">
        <v>0.1</v>
      </c>
      <c r="V80" s="37">
        <v>0.1</v>
      </c>
      <c r="W80" s="37">
        <v>0.1</v>
      </c>
      <c r="X80" s="37">
        <v>0.1</v>
      </c>
      <c r="Y80" s="37">
        <v>0.1</v>
      </c>
      <c r="Z80" s="37">
        <v>0.1</v>
      </c>
      <c r="AA80" s="37">
        <v>0.1</v>
      </c>
      <c r="AB80" s="37">
        <v>0.1</v>
      </c>
      <c r="AC80" s="37">
        <v>0.1</v>
      </c>
      <c r="AD80" s="37">
        <v>0.1</v>
      </c>
      <c r="AE80" s="37">
        <v>0</v>
      </c>
      <c r="AF80" s="37">
        <v>0</v>
      </c>
      <c r="AG80" s="37">
        <v>0</v>
      </c>
      <c r="AH80" s="37">
        <v>0</v>
      </c>
      <c r="AI80" s="37">
        <v>0</v>
      </c>
      <c r="AJ80" s="49">
        <v>0</v>
      </c>
      <c r="AK80" s="37"/>
      <c r="AL80" s="37"/>
      <c r="AN80" s="228">
        <f t="shared" si="5"/>
        <v>1.6000000000000003</v>
      </c>
      <c r="AO80" s="7">
        <v>86400</v>
      </c>
      <c r="AP80" s="229">
        <f t="shared" si="6"/>
        <v>138240.00000000003</v>
      </c>
    </row>
    <row r="81" spans="1:42" x14ac:dyDescent="0.25">
      <c r="A81" s="11"/>
      <c r="B81" s="15"/>
      <c r="C81" s="28" t="s">
        <v>50</v>
      </c>
      <c r="D81" s="28">
        <v>0.2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0.2</v>
      </c>
      <c r="S81" s="37">
        <v>0.2</v>
      </c>
      <c r="T81" s="37">
        <v>0.2</v>
      </c>
      <c r="U81" s="37">
        <v>0.2</v>
      </c>
      <c r="V81" s="37">
        <v>0</v>
      </c>
      <c r="W81" s="37">
        <v>0</v>
      </c>
      <c r="X81" s="37">
        <v>0</v>
      </c>
      <c r="Y81" s="37">
        <v>0.2</v>
      </c>
      <c r="Z81" s="37">
        <v>0.2</v>
      </c>
      <c r="AA81" s="37">
        <v>0.2</v>
      </c>
      <c r="AB81" s="37">
        <v>0.2</v>
      </c>
      <c r="AC81" s="37">
        <v>0.2</v>
      </c>
      <c r="AD81" s="37">
        <v>0.2</v>
      </c>
      <c r="AE81" s="37">
        <v>0</v>
      </c>
      <c r="AF81" s="37">
        <v>0</v>
      </c>
      <c r="AG81" s="37">
        <v>0</v>
      </c>
      <c r="AH81" s="37">
        <v>0</v>
      </c>
      <c r="AI81" s="37">
        <v>0</v>
      </c>
      <c r="AJ81" s="49">
        <v>0</v>
      </c>
      <c r="AK81" s="37"/>
      <c r="AL81" s="37"/>
      <c r="AN81" s="228">
        <f t="shared" si="5"/>
        <v>1.9999999999999998</v>
      </c>
      <c r="AO81" s="7">
        <v>86400</v>
      </c>
      <c r="AP81" s="229">
        <f t="shared" si="6"/>
        <v>172799.99999999997</v>
      </c>
    </row>
    <row r="82" spans="1:42" x14ac:dyDescent="0.25">
      <c r="A82" s="11"/>
      <c r="B82" s="15"/>
      <c r="C82" s="28" t="s">
        <v>51</v>
      </c>
      <c r="D82" s="28">
        <v>0.25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0.25</v>
      </c>
      <c r="AA82" s="37">
        <v>0.25</v>
      </c>
      <c r="AB82" s="37">
        <v>0.25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49">
        <v>0</v>
      </c>
      <c r="AK82" s="37"/>
      <c r="AL82" s="37"/>
      <c r="AN82" s="228">
        <f t="shared" si="5"/>
        <v>0.75</v>
      </c>
      <c r="AO82" s="7">
        <v>86400</v>
      </c>
      <c r="AP82" s="229">
        <f t="shared" si="6"/>
        <v>64800</v>
      </c>
    </row>
    <row r="83" spans="1:42" x14ac:dyDescent="0.25">
      <c r="A83" s="11"/>
      <c r="B83" s="15"/>
      <c r="C83" s="28" t="s">
        <v>52</v>
      </c>
      <c r="D83" s="28">
        <v>0.15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0.15</v>
      </c>
      <c r="U83" s="37">
        <v>0.15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49">
        <v>0</v>
      </c>
      <c r="AK83" s="37"/>
      <c r="AL83" s="37"/>
      <c r="AN83" s="228">
        <f t="shared" si="5"/>
        <v>0.3</v>
      </c>
      <c r="AO83" s="7">
        <v>86400</v>
      </c>
      <c r="AP83" s="229">
        <f t="shared" si="6"/>
        <v>25920</v>
      </c>
    </row>
    <row r="84" spans="1:42" x14ac:dyDescent="0.25">
      <c r="A84" s="11"/>
      <c r="B84" s="15"/>
      <c r="C84" s="28" t="s">
        <v>53</v>
      </c>
      <c r="D84" s="28">
        <v>0.21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0.21</v>
      </c>
      <c r="S84" s="37">
        <v>0.21</v>
      </c>
      <c r="T84" s="37">
        <v>0.21</v>
      </c>
      <c r="U84" s="37">
        <v>0.21</v>
      </c>
      <c r="V84" s="37">
        <v>0</v>
      </c>
      <c r="W84" s="37">
        <v>0</v>
      </c>
      <c r="X84" s="37">
        <v>0</v>
      </c>
      <c r="Y84" s="37">
        <v>0.21</v>
      </c>
      <c r="Z84" s="37">
        <v>0.21</v>
      </c>
      <c r="AA84" s="37">
        <v>0.21</v>
      </c>
      <c r="AB84" s="37">
        <v>0.21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49">
        <v>0</v>
      </c>
      <c r="AK84" s="37"/>
      <c r="AL84" s="37"/>
      <c r="AN84" s="228">
        <f t="shared" si="5"/>
        <v>1.68</v>
      </c>
      <c r="AO84" s="7">
        <v>86400</v>
      </c>
      <c r="AP84" s="229">
        <f t="shared" si="6"/>
        <v>145152</v>
      </c>
    </row>
    <row r="85" spans="1:42" x14ac:dyDescent="0.25">
      <c r="A85" s="11"/>
      <c r="B85" s="15"/>
      <c r="C85" s="28" t="s">
        <v>54</v>
      </c>
      <c r="D85" s="28">
        <v>0.15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0.15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0.15</v>
      </c>
      <c r="AC85" s="37">
        <v>0.15</v>
      </c>
      <c r="AD85" s="37">
        <v>0.15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49">
        <v>0</v>
      </c>
      <c r="AK85" s="37"/>
      <c r="AL85" s="37"/>
      <c r="AN85" s="228">
        <f t="shared" si="5"/>
        <v>0.6</v>
      </c>
      <c r="AO85" s="7">
        <v>86400</v>
      </c>
      <c r="AP85" s="229">
        <f t="shared" si="6"/>
        <v>51840</v>
      </c>
    </row>
    <row r="86" spans="1:42" x14ac:dyDescent="0.25">
      <c r="A86" s="11"/>
      <c r="B86" s="15"/>
      <c r="C86" s="28" t="s">
        <v>55</v>
      </c>
      <c r="D86" s="28">
        <v>0.22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49">
        <v>0</v>
      </c>
      <c r="AK86" s="37"/>
      <c r="AL86" s="37"/>
      <c r="AN86" s="228">
        <f t="shared" si="5"/>
        <v>0</v>
      </c>
      <c r="AO86" s="7">
        <v>86400</v>
      </c>
      <c r="AP86" s="229">
        <f t="shared" si="6"/>
        <v>0</v>
      </c>
    </row>
    <row r="87" spans="1:42" x14ac:dyDescent="0.25">
      <c r="A87" s="11"/>
      <c r="B87" s="15"/>
      <c r="C87" s="28" t="s">
        <v>56</v>
      </c>
      <c r="D87" s="28">
        <v>0.25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0.25</v>
      </c>
      <c r="T87" s="37">
        <v>0.25</v>
      </c>
      <c r="U87" s="37">
        <v>0.25</v>
      </c>
      <c r="V87" s="37">
        <v>0</v>
      </c>
      <c r="W87" s="37">
        <v>0</v>
      </c>
      <c r="X87" s="37">
        <v>0</v>
      </c>
      <c r="Y87" s="37">
        <v>0.25</v>
      </c>
      <c r="Z87" s="37">
        <v>0.25</v>
      </c>
      <c r="AA87" s="37">
        <v>0.25</v>
      </c>
      <c r="AB87" s="37">
        <v>0.25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49">
        <v>0</v>
      </c>
      <c r="AK87" s="37"/>
      <c r="AL87" s="37"/>
      <c r="AN87" s="228">
        <f t="shared" si="5"/>
        <v>1.75</v>
      </c>
      <c r="AO87" s="7">
        <v>86400</v>
      </c>
      <c r="AP87" s="229">
        <f t="shared" si="6"/>
        <v>151200</v>
      </c>
    </row>
    <row r="88" spans="1:42" x14ac:dyDescent="0.25">
      <c r="A88" s="11"/>
      <c r="B88" s="15"/>
      <c r="C88" s="28" t="s">
        <v>57</v>
      </c>
      <c r="D88" s="28">
        <v>0.25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0.25</v>
      </c>
      <c r="T88" s="37">
        <v>0.25</v>
      </c>
      <c r="U88" s="37">
        <v>0.25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0.25</v>
      </c>
      <c r="AC88" s="37">
        <v>0.25</v>
      </c>
      <c r="AD88" s="37">
        <v>0.25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49">
        <v>0</v>
      </c>
      <c r="AK88" s="37"/>
      <c r="AL88" s="37"/>
      <c r="AN88" s="228">
        <f t="shared" si="5"/>
        <v>1.5</v>
      </c>
      <c r="AO88" s="7">
        <v>86400</v>
      </c>
      <c r="AP88" s="229">
        <f t="shared" si="6"/>
        <v>129600</v>
      </c>
    </row>
    <row r="89" spans="1:42" x14ac:dyDescent="0.25">
      <c r="A89" s="11"/>
      <c r="B89" s="15"/>
      <c r="C89" s="28" t="s">
        <v>58</v>
      </c>
      <c r="D89" s="28">
        <v>0.2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0.2</v>
      </c>
      <c r="T89" s="37">
        <v>0.2</v>
      </c>
      <c r="U89" s="37">
        <v>0.2</v>
      </c>
      <c r="V89" s="37">
        <v>0</v>
      </c>
      <c r="W89" s="37">
        <v>0</v>
      </c>
      <c r="X89" s="37">
        <v>0</v>
      </c>
      <c r="Y89" s="37">
        <v>0</v>
      </c>
      <c r="Z89" s="37">
        <v>0.2</v>
      </c>
      <c r="AA89" s="37">
        <v>0.2</v>
      </c>
      <c r="AB89" s="37">
        <v>0.2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49">
        <v>0</v>
      </c>
      <c r="AK89" s="37"/>
      <c r="AL89" s="37"/>
      <c r="AN89" s="228">
        <f t="shared" si="5"/>
        <v>1.2</v>
      </c>
      <c r="AO89" s="7">
        <v>86400</v>
      </c>
      <c r="AP89" s="229">
        <f t="shared" si="6"/>
        <v>103680</v>
      </c>
    </row>
    <row r="90" spans="1:42" x14ac:dyDescent="0.25">
      <c r="A90" s="11"/>
      <c r="B90" s="15"/>
      <c r="C90" s="338" t="s">
        <v>59</v>
      </c>
      <c r="D90" s="28">
        <v>0.25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0.25</v>
      </c>
      <c r="U90" s="37">
        <v>0.25</v>
      </c>
      <c r="V90" s="37">
        <v>0</v>
      </c>
      <c r="W90" s="37">
        <v>0</v>
      </c>
      <c r="X90" s="37">
        <v>0.25</v>
      </c>
      <c r="Y90" s="37">
        <v>0.25</v>
      </c>
      <c r="Z90" s="37">
        <v>0.25</v>
      </c>
      <c r="AA90" s="37">
        <v>0.25</v>
      </c>
      <c r="AB90" s="37">
        <v>0.25</v>
      </c>
      <c r="AC90" s="37">
        <v>0.25</v>
      </c>
      <c r="AD90" s="37">
        <v>0.25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49">
        <v>0</v>
      </c>
      <c r="AK90" s="37"/>
      <c r="AL90" s="37"/>
      <c r="AN90" s="228">
        <f t="shared" si="5"/>
        <v>2.25</v>
      </c>
      <c r="AO90" s="7">
        <v>86400</v>
      </c>
      <c r="AP90" s="229">
        <f t="shared" si="6"/>
        <v>194400</v>
      </c>
    </row>
    <row r="91" spans="1:42" x14ac:dyDescent="0.25">
      <c r="A91" s="11"/>
      <c r="B91" s="12"/>
      <c r="C91" s="28" t="s">
        <v>60</v>
      </c>
      <c r="D91" s="204" t="s">
        <v>346</v>
      </c>
      <c r="F91" s="37">
        <v>0.02</v>
      </c>
      <c r="G91" s="37">
        <v>0.02</v>
      </c>
      <c r="H91" s="37">
        <v>0.04</v>
      </c>
      <c r="I91" s="37">
        <v>0.04</v>
      </c>
      <c r="J91" s="37">
        <v>0.04</v>
      </c>
      <c r="K91" s="37">
        <v>0.04</v>
      </c>
      <c r="L91" s="37">
        <v>0.04</v>
      </c>
      <c r="M91" s="37">
        <v>0.04</v>
      </c>
      <c r="N91" s="37">
        <v>0.04</v>
      </c>
      <c r="O91" s="37">
        <v>0.06</v>
      </c>
      <c r="P91" s="37">
        <v>0.06</v>
      </c>
      <c r="Q91" s="37">
        <v>0.06</v>
      </c>
      <c r="R91" s="37">
        <v>0.06</v>
      </c>
      <c r="S91" s="37">
        <v>0.06</v>
      </c>
      <c r="T91" s="37">
        <v>0.06</v>
      </c>
      <c r="U91" s="37">
        <v>0.06</v>
      </c>
      <c r="V91" s="37">
        <v>0.05</v>
      </c>
      <c r="W91" s="37">
        <v>0.05</v>
      </c>
      <c r="X91" s="37">
        <v>0.05</v>
      </c>
      <c r="Y91" s="37">
        <v>0.05</v>
      </c>
      <c r="Z91" s="37">
        <v>0.05</v>
      </c>
      <c r="AA91" s="37">
        <v>0.05</v>
      </c>
      <c r="AB91" s="37">
        <v>0.05</v>
      </c>
      <c r="AC91" s="37">
        <v>0.04</v>
      </c>
      <c r="AD91" s="37">
        <v>0.04</v>
      </c>
      <c r="AE91" s="37">
        <v>0.04</v>
      </c>
      <c r="AF91" s="37">
        <v>0.04</v>
      </c>
      <c r="AG91" s="37">
        <v>0.04</v>
      </c>
      <c r="AH91" s="37">
        <v>0.04</v>
      </c>
      <c r="AI91" s="37">
        <v>0.04</v>
      </c>
      <c r="AJ91" s="49">
        <v>0.04</v>
      </c>
      <c r="AK91" s="37"/>
      <c r="AL91" s="37"/>
      <c r="AN91" s="228">
        <f t="shared" si="5"/>
        <v>1.4100000000000008</v>
      </c>
      <c r="AO91" s="7">
        <v>86400</v>
      </c>
      <c r="AP91" s="229">
        <f t="shared" si="6"/>
        <v>121824.00000000007</v>
      </c>
    </row>
    <row r="92" spans="1:42" x14ac:dyDescent="0.25">
      <c r="A92" s="11"/>
      <c r="B92" s="12"/>
      <c r="C92" s="28" t="s">
        <v>61</v>
      </c>
      <c r="D92" s="204" t="s">
        <v>346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49">
        <v>0</v>
      </c>
      <c r="AK92" s="37"/>
      <c r="AL92" s="37"/>
      <c r="AN92" s="228">
        <f t="shared" si="5"/>
        <v>0</v>
      </c>
      <c r="AO92" s="7">
        <v>86400</v>
      </c>
      <c r="AP92" s="229">
        <f t="shared" si="6"/>
        <v>0</v>
      </c>
    </row>
    <row r="93" spans="1:42" x14ac:dyDescent="0.25">
      <c r="A93" s="11"/>
      <c r="B93" s="15"/>
      <c r="C93" s="28" t="s">
        <v>62</v>
      </c>
      <c r="D93" s="204" t="s">
        <v>346</v>
      </c>
      <c r="F93" s="37">
        <v>0</v>
      </c>
      <c r="G93" s="37">
        <v>0</v>
      </c>
      <c r="H93" s="37">
        <v>0.1</v>
      </c>
      <c r="I93" s="37">
        <v>0.1</v>
      </c>
      <c r="J93" s="37">
        <v>0.1</v>
      </c>
      <c r="K93" s="37">
        <v>0.1</v>
      </c>
      <c r="L93" s="37">
        <v>0.1</v>
      </c>
      <c r="M93" s="37">
        <v>0.1</v>
      </c>
      <c r="N93" s="37">
        <v>0.1</v>
      </c>
      <c r="O93" s="37">
        <v>0</v>
      </c>
      <c r="P93" s="37">
        <v>0</v>
      </c>
      <c r="Q93" s="37">
        <v>0</v>
      </c>
      <c r="R93" s="37">
        <v>0</v>
      </c>
      <c r="S93" s="37">
        <v>0.15</v>
      </c>
      <c r="T93" s="37">
        <v>0.15</v>
      </c>
      <c r="U93" s="37">
        <v>0.15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0.15</v>
      </c>
      <c r="AD93" s="37">
        <v>0.15</v>
      </c>
      <c r="AE93" s="37">
        <v>0.15</v>
      </c>
      <c r="AF93" s="37">
        <v>0.15</v>
      </c>
      <c r="AG93" s="37">
        <v>0.15</v>
      </c>
      <c r="AH93" s="37">
        <v>0.15</v>
      </c>
      <c r="AI93" s="37">
        <v>0</v>
      </c>
      <c r="AJ93" s="49">
        <v>0</v>
      </c>
      <c r="AK93" s="37"/>
      <c r="AL93" s="37"/>
      <c r="AN93" s="228">
        <f t="shared" si="5"/>
        <v>2.0499999999999994</v>
      </c>
      <c r="AO93" s="7">
        <v>86400</v>
      </c>
      <c r="AP93" s="229">
        <f t="shared" si="6"/>
        <v>177119.99999999994</v>
      </c>
    </row>
    <row r="94" spans="1:42" x14ac:dyDescent="0.25">
      <c r="A94" s="11"/>
      <c r="B94" s="15"/>
      <c r="C94" s="7"/>
      <c r="D94" s="13"/>
      <c r="O94" s="37"/>
      <c r="P94" s="37"/>
      <c r="Q94" s="37"/>
      <c r="R94" s="37"/>
      <c r="S94" s="37"/>
      <c r="T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49"/>
      <c r="AK94" s="37"/>
      <c r="AL94" s="37"/>
      <c r="AN94" s="228"/>
      <c r="AO94" s="7"/>
      <c r="AP94" s="229"/>
    </row>
    <row r="95" spans="1:42" x14ac:dyDescent="0.25">
      <c r="A95" s="11"/>
      <c r="B95" s="15"/>
      <c r="C95" s="188" t="s">
        <v>63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214"/>
      <c r="AK95" s="188"/>
      <c r="AL95" s="188"/>
      <c r="AN95" s="228">
        <f t="shared" si="5"/>
        <v>0</v>
      </c>
      <c r="AO95" s="7">
        <v>86400</v>
      </c>
      <c r="AP95" s="229">
        <f t="shared" si="6"/>
        <v>0</v>
      </c>
    </row>
    <row r="96" spans="1:42" x14ac:dyDescent="0.25">
      <c r="A96" s="11"/>
      <c r="B96" s="15"/>
      <c r="C96" s="188" t="s">
        <v>64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214"/>
      <c r="AK96" s="188"/>
      <c r="AL96" s="188"/>
      <c r="AN96" s="228">
        <f t="shared" si="5"/>
        <v>0</v>
      </c>
      <c r="AO96" s="7">
        <v>86400</v>
      </c>
      <c r="AP96" s="229">
        <f t="shared" si="6"/>
        <v>0</v>
      </c>
    </row>
    <row r="97" spans="1:42" x14ac:dyDescent="0.25">
      <c r="A97" s="11"/>
      <c r="B97" s="15"/>
      <c r="C97" s="337" t="s">
        <v>65</v>
      </c>
      <c r="D97" s="30"/>
      <c r="F97" s="37">
        <v>0.11</v>
      </c>
      <c r="G97" s="37">
        <v>0.11</v>
      </c>
      <c r="H97" s="37">
        <v>0.115</v>
      </c>
      <c r="I97" s="37">
        <v>0.115</v>
      </c>
      <c r="J97" s="37">
        <v>0.115</v>
      </c>
      <c r="K97" s="37">
        <v>0.115</v>
      </c>
      <c r="L97" s="37">
        <v>0.115</v>
      </c>
      <c r="M97" s="37">
        <v>0.115</v>
      </c>
      <c r="N97" s="37">
        <v>0.115</v>
      </c>
      <c r="O97" s="37">
        <v>0.11</v>
      </c>
      <c r="P97" s="37">
        <v>0.11</v>
      </c>
      <c r="Q97" s="37">
        <v>0.11</v>
      </c>
      <c r="R97" s="37">
        <v>0.11</v>
      </c>
      <c r="S97" s="37">
        <v>0.11</v>
      </c>
      <c r="T97" s="37">
        <v>0.11</v>
      </c>
      <c r="U97" s="37">
        <v>0.11</v>
      </c>
      <c r="V97" s="37">
        <v>0.105</v>
      </c>
      <c r="W97" s="37">
        <v>0.105</v>
      </c>
      <c r="X97" s="37">
        <v>0.105</v>
      </c>
      <c r="Y97" s="37">
        <v>0.105</v>
      </c>
      <c r="Z97" s="37">
        <v>0.105</v>
      </c>
      <c r="AA97" s="37">
        <v>0.105</v>
      </c>
      <c r="AB97" s="37">
        <v>0.105</v>
      </c>
      <c r="AC97" s="37">
        <v>0.105</v>
      </c>
      <c r="AD97" s="37">
        <v>0.105</v>
      </c>
      <c r="AE97" s="37">
        <v>0.105</v>
      </c>
      <c r="AF97" s="37">
        <v>0.105</v>
      </c>
      <c r="AG97" s="37">
        <v>0.105</v>
      </c>
      <c r="AH97" s="37">
        <v>0.105</v>
      </c>
      <c r="AI97" s="37">
        <v>0.105</v>
      </c>
      <c r="AJ97" s="49">
        <v>0.105</v>
      </c>
      <c r="AK97" s="37"/>
      <c r="AL97" s="37"/>
      <c r="AN97" s="228">
        <f t="shared" si="5"/>
        <v>3.3700000000000006</v>
      </c>
      <c r="AO97" s="7">
        <v>86400</v>
      </c>
      <c r="AP97" s="229">
        <f t="shared" si="6"/>
        <v>291168.00000000006</v>
      </c>
    </row>
    <row r="98" spans="1:42" x14ac:dyDescent="0.25">
      <c r="A98" s="11"/>
      <c r="B98" s="15"/>
      <c r="C98" s="337" t="s">
        <v>66</v>
      </c>
      <c r="D98" s="30"/>
      <c r="F98" s="37">
        <v>0.08</v>
      </c>
      <c r="G98" s="37">
        <v>0.08</v>
      </c>
      <c r="H98" s="37">
        <v>8.5000000000000006E-2</v>
      </c>
      <c r="I98" s="37">
        <v>8.5000000000000006E-2</v>
      </c>
      <c r="J98" s="37">
        <v>8.5000000000000006E-2</v>
      </c>
      <c r="K98" s="37">
        <v>8.5000000000000006E-2</v>
      </c>
      <c r="L98" s="37">
        <v>8.5000000000000006E-2</v>
      </c>
      <c r="M98" s="37">
        <v>8.5000000000000006E-2</v>
      </c>
      <c r="N98" s="37">
        <v>8.5000000000000006E-2</v>
      </c>
      <c r="O98" s="37">
        <v>0.08</v>
      </c>
      <c r="P98" s="37">
        <v>0.08</v>
      </c>
      <c r="Q98" s="37">
        <v>0.08</v>
      </c>
      <c r="R98" s="37">
        <v>0.08</v>
      </c>
      <c r="S98" s="37">
        <v>0.08</v>
      </c>
      <c r="T98" s="37">
        <v>0.08</v>
      </c>
      <c r="U98" s="37">
        <v>0.08</v>
      </c>
      <c r="V98" s="37">
        <v>7.4999999999999997E-2</v>
      </c>
      <c r="W98" s="37">
        <v>7.4999999999999997E-2</v>
      </c>
      <c r="X98" s="37">
        <v>7.4999999999999997E-2</v>
      </c>
      <c r="Y98" s="37">
        <v>7.4999999999999997E-2</v>
      </c>
      <c r="Z98" s="37">
        <v>7.4999999999999997E-2</v>
      </c>
      <c r="AA98" s="37">
        <v>7.4999999999999997E-2</v>
      </c>
      <c r="AB98" s="37">
        <v>7.4999999999999997E-2</v>
      </c>
      <c r="AC98" s="37">
        <v>7.4999999999999997E-2</v>
      </c>
      <c r="AD98" s="37">
        <v>7.4999999999999997E-2</v>
      </c>
      <c r="AE98" s="37">
        <v>7.4999999999999997E-2</v>
      </c>
      <c r="AF98" s="37">
        <v>7.4999999999999997E-2</v>
      </c>
      <c r="AG98" s="37">
        <v>7.4999999999999997E-2</v>
      </c>
      <c r="AH98" s="37">
        <v>7.4999999999999997E-2</v>
      </c>
      <c r="AI98" s="37">
        <v>7.4999999999999997E-2</v>
      </c>
      <c r="AJ98" s="49">
        <v>7.4999999999999997E-2</v>
      </c>
      <c r="AK98" s="37"/>
      <c r="AL98" s="37"/>
      <c r="AN98" s="228">
        <f t="shared" si="5"/>
        <v>2.4400000000000004</v>
      </c>
      <c r="AO98" s="7">
        <v>86400</v>
      </c>
      <c r="AP98" s="229">
        <f t="shared" si="6"/>
        <v>210816.00000000003</v>
      </c>
    </row>
    <row r="99" spans="1:42" x14ac:dyDescent="0.25">
      <c r="A99" s="11"/>
      <c r="B99" s="15"/>
      <c r="C99" s="337" t="s">
        <v>67</v>
      </c>
      <c r="D99" s="30"/>
      <c r="F99" s="37">
        <v>0.1</v>
      </c>
      <c r="G99" s="37">
        <v>0.1</v>
      </c>
      <c r="H99" s="37">
        <v>0.105</v>
      </c>
      <c r="I99" s="37">
        <v>0.105</v>
      </c>
      <c r="J99" s="37">
        <v>0.105</v>
      </c>
      <c r="K99" s="37">
        <v>0.105</v>
      </c>
      <c r="L99" s="37">
        <v>0.105</v>
      </c>
      <c r="M99" s="37">
        <v>0.105</v>
      </c>
      <c r="N99" s="37">
        <v>0.105</v>
      </c>
      <c r="O99" s="37">
        <v>0.1</v>
      </c>
      <c r="P99" s="37">
        <v>0.1</v>
      </c>
      <c r="Q99" s="37">
        <v>0.1</v>
      </c>
      <c r="R99" s="37">
        <v>0.1</v>
      </c>
      <c r="S99" s="37">
        <v>0.1</v>
      </c>
      <c r="T99" s="37">
        <v>0.1</v>
      </c>
      <c r="U99" s="37">
        <v>0.1</v>
      </c>
      <c r="V99" s="37">
        <v>9.5000000000000001E-2</v>
      </c>
      <c r="W99" s="37">
        <v>9.5000000000000001E-2</v>
      </c>
      <c r="X99" s="37">
        <v>9.5000000000000001E-2</v>
      </c>
      <c r="Y99" s="37">
        <v>9.5000000000000001E-2</v>
      </c>
      <c r="Z99" s="37">
        <v>9.5000000000000001E-2</v>
      </c>
      <c r="AA99" s="37">
        <v>9.5000000000000001E-2</v>
      </c>
      <c r="AB99" s="37">
        <v>9.5000000000000001E-2</v>
      </c>
      <c r="AC99" s="37">
        <v>9.5000000000000001E-2</v>
      </c>
      <c r="AD99" s="37">
        <v>9.5000000000000001E-2</v>
      </c>
      <c r="AE99" s="37">
        <v>9.5000000000000001E-2</v>
      </c>
      <c r="AF99" s="37">
        <v>9.5000000000000001E-2</v>
      </c>
      <c r="AG99" s="37">
        <v>9.5000000000000001E-2</v>
      </c>
      <c r="AH99" s="37">
        <v>9.5000000000000001E-2</v>
      </c>
      <c r="AI99" s="37">
        <v>9.5000000000000001E-2</v>
      </c>
      <c r="AJ99" s="49">
        <v>9.5000000000000001E-2</v>
      </c>
      <c r="AK99" s="37"/>
      <c r="AL99" s="37"/>
      <c r="AN99" s="228">
        <f t="shared" si="5"/>
        <v>3.0600000000000027</v>
      </c>
      <c r="AO99" s="7">
        <v>86400</v>
      </c>
      <c r="AP99" s="229">
        <f t="shared" si="6"/>
        <v>264384.00000000023</v>
      </c>
    </row>
    <row r="100" spans="1:42" x14ac:dyDescent="0.25">
      <c r="A100" s="11"/>
      <c r="B100" s="15"/>
      <c r="C100" s="337" t="s">
        <v>68</v>
      </c>
      <c r="D100" s="30"/>
      <c r="F100" s="37">
        <v>0.13</v>
      </c>
      <c r="G100" s="37">
        <v>0.13</v>
      </c>
      <c r="H100" s="37">
        <v>0.13500000000000001</v>
      </c>
      <c r="I100" s="37">
        <v>0.13500000000000001</v>
      </c>
      <c r="J100" s="37">
        <v>0.13500000000000001</v>
      </c>
      <c r="K100" s="37">
        <v>0.13500000000000001</v>
      </c>
      <c r="L100" s="37">
        <v>0.13500000000000001</v>
      </c>
      <c r="M100" s="37">
        <v>0.13500000000000001</v>
      </c>
      <c r="N100" s="37">
        <v>0.13500000000000001</v>
      </c>
      <c r="O100" s="37">
        <v>0.13</v>
      </c>
      <c r="P100" s="37">
        <v>0.13</v>
      </c>
      <c r="Q100" s="37">
        <v>0.13</v>
      </c>
      <c r="R100" s="37">
        <v>0.13</v>
      </c>
      <c r="S100" s="37">
        <v>0.13</v>
      </c>
      <c r="T100" s="37">
        <v>0.13</v>
      </c>
      <c r="U100" s="37">
        <v>0.13</v>
      </c>
      <c r="V100" s="37">
        <v>0.12</v>
      </c>
      <c r="W100" s="37">
        <v>0.12</v>
      </c>
      <c r="X100" s="37">
        <v>0.12</v>
      </c>
      <c r="Y100" s="37">
        <v>0.12</v>
      </c>
      <c r="Z100" s="37">
        <v>0.12</v>
      </c>
      <c r="AA100" s="37">
        <v>0.12</v>
      </c>
      <c r="AB100" s="37">
        <v>0.12</v>
      </c>
      <c r="AC100" s="37">
        <v>0.12</v>
      </c>
      <c r="AD100" s="37">
        <v>0.12</v>
      </c>
      <c r="AE100" s="37">
        <v>0.12</v>
      </c>
      <c r="AF100" s="37">
        <v>0.12</v>
      </c>
      <c r="AG100" s="37">
        <v>0.12</v>
      </c>
      <c r="AH100" s="37">
        <v>0.12</v>
      </c>
      <c r="AI100" s="37">
        <v>0.12</v>
      </c>
      <c r="AJ100" s="49">
        <v>0.12</v>
      </c>
      <c r="AK100" s="37"/>
      <c r="AL100" s="37"/>
      <c r="AN100" s="228">
        <f t="shared" si="5"/>
        <v>3.9150000000000009</v>
      </c>
      <c r="AO100" s="7">
        <v>86400</v>
      </c>
      <c r="AP100" s="229">
        <f t="shared" si="6"/>
        <v>338256.00000000006</v>
      </c>
    </row>
    <row r="101" spans="1:42" x14ac:dyDescent="0.25">
      <c r="A101" s="11"/>
      <c r="B101" s="15"/>
      <c r="C101" s="337" t="s">
        <v>69</v>
      </c>
      <c r="D101" s="30"/>
      <c r="F101" s="37">
        <v>0.13</v>
      </c>
      <c r="G101" s="37">
        <v>0.13</v>
      </c>
      <c r="H101" s="37">
        <v>0.13500000000000001</v>
      </c>
      <c r="I101" s="37">
        <v>0.13500000000000001</v>
      </c>
      <c r="J101" s="37">
        <v>0.13500000000000001</v>
      </c>
      <c r="K101" s="37">
        <v>0.13500000000000001</v>
      </c>
      <c r="L101" s="37">
        <v>0.13500000000000001</v>
      </c>
      <c r="M101" s="37">
        <v>0.13500000000000001</v>
      </c>
      <c r="N101" s="37">
        <v>0.13500000000000001</v>
      </c>
      <c r="O101" s="37">
        <v>0.13</v>
      </c>
      <c r="P101" s="37">
        <v>0.13</v>
      </c>
      <c r="Q101" s="37">
        <v>0.13</v>
      </c>
      <c r="R101" s="37">
        <v>0.13</v>
      </c>
      <c r="S101" s="37">
        <v>0.13</v>
      </c>
      <c r="T101" s="37">
        <v>0.13</v>
      </c>
      <c r="U101" s="37">
        <v>0.13</v>
      </c>
      <c r="V101" s="37">
        <v>0.12</v>
      </c>
      <c r="W101" s="37">
        <v>0.12</v>
      </c>
      <c r="X101" s="37">
        <v>0.12</v>
      </c>
      <c r="Y101" s="37">
        <v>0.12</v>
      </c>
      <c r="Z101" s="37">
        <v>0.12</v>
      </c>
      <c r="AA101" s="37">
        <v>0.12</v>
      </c>
      <c r="AB101" s="37">
        <v>0.12</v>
      </c>
      <c r="AC101" s="37">
        <v>0.12</v>
      </c>
      <c r="AD101" s="37">
        <v>0.12</v>
      </c>
      <c r="AE101" s="37">
        <v>0.12</v>
      </c>
      <c r="AF101" s="37">
        <v>0.12</v>
      </c>
      <c r="AG101" s="37">
        <v>0.12</v>
      </c>
      <c r="AH101" s="37">
        <v>0.12</v>
      </c>
      <c r="AI101" s="37">
        <v>0.12</v>
      </c>
      <c r="AJ101" s="49">
        <v>0.12</v>
      </c>
      <c r="AK101" s="37"/>
      <c r="AL101" s="37"/>
      <c r="AN101" s="228">
        <f t="shared" si="5"/>
        <v>3.9150000000000009</v>
      </c>
      <c r="AO101" s="7">
        <v>86400</v>
      </c>
      <c r="AP101" s="229">
        <f t="shared" si="6"/>
        <v>338256.00000000006</v>
      </c>
    </row>
    <row r="102" spans="1:42" x14ac:dyDescent="0.25">
      <c r="A102" s="11"/>
      <c r="B102" s="15"/>
      <c r="C102" s="337" t="s">
        <v>70</v>
      </c>
      <c r="D102" s="30"/>
      <c r="F102" s="37">
        <v>0.2</v>
      </c>
      <c r="G102" s="37">
        <v>0.2</v>
      </c>
      <c r="H102" s="37">
        <v>0.20499999999999999</v>
      </c>
      <c r="I102" s="37">
        <v>0.20499999999999999</v>
      </c>
      <c r="J102" s="37">
        <v>0.20499999999999999</v>
      </c>
      <c r="K102" s="37">
        <v>0.20499999999999999</v>
      </c>
      <c r="L102" s="37">
        <v>0.20499999999999999</v>
      </c>
      <c r="M102" s="37">
        <v>0.20499999999999999</v>
      </c>
      <c r="N102" s="37">
        <v>0.20499999999999999</v>
      </c>
      <c r="O102" s="37">
        <v>0.2</v>
      </c>
      <c r="P102" s="37">
        <v>0.2</v>
      </c>
      <c r="Q102" s="37">
        <v>0.2</v>
      </c>
      <c r="R102" s="37">
        <v>0.2</v>
      </c>
      <c r="S102" s="37">
        <v>0.2</v>
      </c>
      <c r="T102" s="37">
        <v>0.2</v>
      </c>
      <c r="U102" s="37">
        <v>0.2</v>
      </c>
      <c r="V102" s="37">
        <v>0.19</v>
      </c>
      <c r="W102" s="37">
        <v>0.19</v>
      </c>
      <c r="X102" s="37">
        <v>0.19</v>
      </c>
      <c r="Y102" s="37">
        <v>0.19</v>
      </c>
      <c r="Z102" s="37">
        <v>0.19</v>
      </c>
      <c r="AA102" s="37">
        <v>0.19</v>
      </c>
      <c r="AB102" s="37">
        <v>0.19</v>
      </c>
      <c r="AC102" s="37">
        <v>0.19</v>
      </c>
      <c r="AD102" s="37">
        <v>0.19</v>
      </c>
      <c r="AE102" s="37">
        <v>0.19</v>
      </c>
      <c r="AF102" s="37">
        <v>0.19</v>
      </c>
      <c r="AG102" s="37">
        <v>0.19</v>
      </c>
      <c r="AH102" s="37">
        <v>0.19</v>
      </c>
      <c r="AI102" s="37">
        <v>0.19</v>
      </c>
      <c r="AJ102" s="49">
        <v>0.19</v>
      </c>
      <c r="AK102" s="37"/>
      <c r="AL102" s="37"/>
      <c r="AN102" s="228">
        <f t="shared" si="5"/>
        <v>6.0850000000000053</v>
      </c>
      <c r="AO102" s="7">
        <v>86400</v>
      </c>
      <c r="AP102" s="229">
        <f t="shared" si="6"/>
        <v>525744.00000000047</v>
      </c>
    </row>
    <row r="103" spans="1:42" x14ac:dyDescent="0.25">
      <c r="A103" s="11"/>
      <c r="B103" s="15"/>
      <c r="C103" s="31" t="s">
        <v>71</v>
      </c>
      <c r="D103" s="32"/>
      <c r="F103" s="37">
        <v>0.01</v>
      </c>
      <c r="G103" s="37">
        <v>0.01</v>
      </c>
      <c r="H103" s="37">
        <v>1.4999999999999999E-2</v>
      </c>
      <c r="I103" s="37">
        <v>1.4999999999999999E-2</v>
      </c>
      <c r="J103" s="37">
        <v>1.4999999999999999E-2</v>
      </c>
      <c r="K103" s="37">
        <v>1.4999999999999999E-2</v>
      </c>
      <c r="L103" s="37">
        <v>1.4999999999999999E-2</v>
      </c>
      <c r="M103" s="37">
        <v>1.4999999999999999E-2</v>
      </c>
      <c r="N103" s="37">
        <v>1.4999999999999999E-2</v>
      </c>
      <c r="O103" s="37">
        <v>1.4999999999999999E-2</v>
      </c>
      <c r="P103" s="37">
        <v>1.4999999999999999E-2</v>
      </c>
      <c r="Q103" s="37">
        <v>1.4999999999999999E-2</v>
      </c>
      <c r="R103" s="37">
        <v>1.4999999999999999E-2</v>
      </c>
      <c r="S103" s="37">
        <v>1.4999999999999999E-2</v>
      </c>
      <c r="T103" s="37">
        <v>1.4999999999999999E-2</v>
      </c>
      <c r="U103" s="37">
        <v>1.4999999999999999E-2</v>
      </c>
      <c r="V103" s="37">
        <v>1.4999999999999999E-2</v>
      </c>
      <c r="W103" s="37">
        <v>1.4999999999999999E-2</v>
      </c>
      <c r="X103" s="37">
        <v>1.4999999999999999E-2</v>
      </c>
      <c r="Y103" s="37">
        <v>1.4999999999999999E-2</v>
      </c>
      <c r="Z103" s="37">
        <v>1.4999999999999999E-2</v>
      </c>
      <c r="AA103" s="37">
        <v>1.4999999999999999E-2</v>
      </c>
      <c r="AB103" s="37">
        <v>1.4999999999999999E-2</v>
      </c>
      <c r="AC103" s="37">
        <v>1.4999999999999999E-2</v>
      </c>
      <c r="AD103" s="37">
        <v>1.4999999999999999E-2</v>
      </c>
      <c r="AE103" s="37">
        <v>1.4999999999999999E-2</v>
      </c>
      <c r="AF103" s="37">
        <v>1.4999999999999999E-2</v>
      </c>
      <c r="AG103" s="37">
        <v>1.4999999999999999E-2</v>
      </c>
      <c r="AH103" s="37">
        <v>1.4999999999999999E-2</v>
      </c>
      <c r="AI103" s="37">
        <v>1.4999999999999999E-2</v>
      </c>
      <c r="AJ103" s="49">
        <v>1.4999999999999999E-2</v>
      </c>
      <c r="AK103" s="37"/>
      <c r="AL103" s="37"/>
      <c r="AN103" s="228">
        <f t="shared" si="5"/>
        <v>0.45500000000000029</v>
      </c>
      <c r="AO103" s="7">
        <v>86400</v>
      </c>
      <c r="AP103" s="229">
        <f t="shared" si="6"/>
        <v>39312.000000000022</v>
      </c>
    </row>
    <row r="104" spans="1:42" x14ac:dyDescent="0.25">
      <c r="A104" s="11"/>
      <c r="B104" s="15"/>
      <c r="C104" s="31" t="s">
        <v>72</v>
      </c>
      <c r="D104" s="32"/>
      <c r="F104" s="37">
        <v>0.02</v>
      </c>
      <c r="G104" s="37">
        <v>0.02</v>
      </c>
      <c r="H104" s="37">
        <v>2.5000000000000001E-2</v>
      </c>
      <c r="I104" s="37">
        <v>2.5000000000000001E-2</v>
      </c>
      <c r="J104" s="37">
        <v>2.5000000000000001E-2</v>
      </c>
      <c r="K104" s="37">
        <v>2.5000000000000001E-2</v>
      </c>
      <c r="L104" s="37">
        <v>2.5000000000000001E-2</v>
      </c>
      <c r="M104" s="37">
        <v>2.5000000000000001E-2</v>
      </c>
      <c r="N104" s="37">
        <v>2.5000000000000001E-2</v>
      </c>
      <c r="O104" s="37">
        <v>2.5000000000000001E-2</v>
      </c>
      <c r="P104" s="37">
        <v>2.5000000000000001E-2</v>
      </c>
      <c r="Q104" s="37">
        <v>2.5000000000000001E-2</v>
      </c>
      <c r="R104" s="37">
        <v>2.5000000000000001E-2</v>
      </c>
      <c r="S104" s="37">
        <v>2.5000000000000001E-2</v>
      </c>
      <c r="T104" s="37">
        <v>2.5000000000000001E-2</v>
      </c>
      <c r="U104" s="37">
        <v>2.5000000000000001E-2</v>
      </c>
      <c r="V104" s="37">
        <v>2.5000000000000001E-2</v>
      </c>
      <c r="W104" s="37">
        <v>2.5000000000000001E-2</v>
      </c>
      <c r="X104" s="37">
        <v>2.5000000000000001E-2</v>
      </c>
      <c r="Y104" s="37">
        <v>2.5000000000000001E-2</v>
      </c>
      <c r="Z104" s="37">
        <v>2.5000000000000001E-2</v>
      </c>
      <c r="AA104" s="37">
        <v>2.5000000000000001E-2</v>
      </c>
      <c r="AB104" s="37">
        <v>2.5000000000000001E-2</v>
      </c>
      <c r="AC104" s="37">
        <v>2.5000000000000001E-2</v>
      </c>
      <c r="AD104" s="37">
        <v>2.5000000000000001E-2</v>
      </c>
      <c r="AE104" s="37">
        <v>2.5000000000000001E-2</v>
      </c>
      <c r="AF104" s="37">
        <v>2.5000000000000001E-2</v>
      </c>
      <c r="AG104" s="37">
        <v>2.5000000000000001E-2</v>
      </c>
      <c r="AH104" s="37">
        <v>2.5000000000000001E-2</v>
      </c>
      <c r="AI104" s="37">
        <v>2.5000000000000001E-2</v>
      </c>
      <c r="AJ104" s="49">
        <v>2.5000000000000001E-2</v>
      </c>
      <c r="AK104" s="37"/>
      <c r="AL104" s="37"/>
      <c r="AN104" s="228">
        <f t="shared" si="5"/>
        <v>0.76500000000000035</v>
      </c>
      <c r="AO104" s="7">
        <v>86400</v>
      </c>
      <c r="AP104" s="229">
        <f t="shared" si="6"/>
        <v>66096.000000000029</v>
      </c>
    </row>
    <row r="105" spans="1:42" x14ac:dyDescent="0.25">
      <c r="A105" s="11"/>
      <c r="B105" s="15"/>
      <c r="C105" s="31" t="s">
        <v>73</v>
      </c>
      <c r="D105" s="32"/>
      <c r="F105" s="37">
        <v>0.02</v>
      </c>
      <c r="G105" s="37">
        <v>0.02</v>
      </c>
      <c r="H105" s="37">
        <v>2.5000000000000001E-2</v>
      </c>
      <c r="I105" s="37">
        <v>2.5000000000000001E-2</v>
      </c>
      <c r="J105" s="37">
        <v>2.5000000000000001E-2</v>
      </c>
      <c r="K105" s="37">
        <v>2.5000000000000001E-2</v>
      </c>
      <c r="L105" s="37">
        <v>2.5000000000000001E-2</v>
      </c>
      <c r="M105" s="37">
        <v>2.5000000000000001E-2</v>
      </c>
      <c r="N105" s="37">
        <v>2.5000000000000001E-2</v>
      </c>
      <c r="O105" s="37">
        <v>2.5000000000000001E-2</v>
      </c>
      <c r="P105" s="37">
        <v>2.5000000000000001E-2</v>
      </c>
      <c r="Q105" s="37">
        <v>2.5000000000000001E-2</v>
      </c>
      <c r="R105" s="37">
        <v>2.5000000000000001E-2</v>
      </c>
      <c r="S105" s="37">
        <v>2.5000000000000001E-2</v>
      </c>
      <c r="T105" s="37">
        <v>2.5000000000000001E-2</v>
      </c>
      <c r="U105" s="37">
        <v>2.5000000000000001E-2</v>
      </c>
      <c r="V105" s="37">
        <v>2.5000000000000001E-2</v>
      </c>
      <c r="W105" s="37">
        <v>2.5000000000000001E-2</v>
      </c>
      <c r="X105" s="37">
        <v>2.5000000000000001E-2</v>
      </c>
      <c r="Y105" s="37">
        <v>2.5000000000000001E-2</v>
      </c>
      <c r="Z105" s="37">
        <v>2.5000000000000001E-2</v>
      </c>
      <c r="AA105" s="37">
        <v>2.5000000000000001E-2</v>
      </c>
      <c r="AB105" s="37">
        <v>2.5000000000000001E-2</v>
      </c>
      <c r="AC105" s="37">
        <v>2.5000000000000001E-2</v>
      </c>
      <c r="AD105" s="37">
        <v>2.5000000000000001E-2</v>
      </c>
      <c r="AE105" s="37">
        <v>2.5000000000000001E-2</v>
      </c>
      <c r="AF105" s="37">
        <v>2.5000000000000001E-2</v>
      </c>
      <c r="AG105" s="37">
        <v>2.5000000000000001E-2</v>
      </c>
      <c r="AH105" s="37">
        <v>2.5000000000000001E-2</v>
      </c>
      <c r="AI105" s="37">
        <v>2.5000000000000001E-2</v>
      </c>
      <c r="AJ105" s="49">
        <v>2.5000000000000001E-2</v>
      </c>
      <c r="AK105" s="37"/>
      <c r="AL105" s="37"/>
      <c r="AN105" s="228">
        <f t="shared" si="5"/>
        <v>0.76500000000000035</v>
      </c>
      <c r="AO105" s="7">
        <v>86400</v>
      </c>
      <c r="AP105" s="229">
        <f t="shared" si="6"/>
        <v>66096.000000000029</v>
      </c>
    </row>
    <row r="106" spans="1:42" x14ac:dyDescent="0.25">
      <c r="A106" s="11"/>
      <c r="B106" s="15"/>
      <c r="C106" s="31" t="s">
        <v>74</v>
      </c>
      <c r="D106" s="32"/>
      <c r="F106" s="37">
        <v>0.08</v>
      </c>
      <c r="G106" s="37">
        <v>0.08</v>
      </c>
      <c r="H106" s="37">
        <v>8.5000000000000006E-2</v>
      </c>
      <c r="I106" s="37">
        <v>8.5000000000000006E-2</v>
      </c>
      <c r="J106" s="37">
        <v>8.5000000000000006E-2</v>
      </c>
      <c r="K106" s="37">
        <v>8.5000000000000006E-2</v>
      </c>
      <c r="L106" s="37">
        <v>8.5000000000000006E-2</v>
      </c>
      <c r="M106" s="37">
        <v>8.5000000000000006E-2</v>
      </c>
      <c r="N106" s="37">
        <v>8.5000000000000006E-2</v>
      </c>
      <c r="O106" s="37">
        <v>0.08</v>
      </c>
      <c r="P106" s="37">
        <v>0.08</v>
      </c>
      <c r="Q106" s="37">
        <v>0.08</v>
      </c>
      <c r="R106" s="37">
        <v>0.08</v>
      </c>
      <c r="S106" s="37">
        <v>0.08</v>
      </c>
      <c r="T106" s="37">
        <v>0.08</v>
      </c>
      <c r="U106" s="37">
        <v>0.08</v>
      </c>
      <c r="V106" s="37">
        <v>7.4999999999999997E-2</v>
      </c>
      <c r="W106" s="37">
        <v>7.4999999999999997E-2</v>
      </c>
      <c r="X106" s="37">
        <v>7.4999999999999997E-2</v>
      </c>
      <c r="Y106" s="37">
        <v>7.4999999999999997E-2</v>
      </c>
      <c r="Z106" s="37">
        <v>7.4999999999999997E-2</v>
      </c>
      <c r="AA106" s="37">
        <v>7.4999999999999997E-2</v>
      </c>
      <c r="AB106" s="37">
        <v>7.4999999999999997E-2</v>
      </c>
      <c r="AC106" s="37">
        <v>7.4999999999999997E-2</v>
      </c>
      <c r="AD106" s="37">
        <v>7.4999999999999997E-2</v>
      </c>
      <c r="AE106" s="37">
        <v>7.4999999999999997E-2</v>
      </c>
      <c r="AF106" s="37">
        <v>7.4999999999999997E-2</v>
      </c>
      <c r="AG106" s="37">
        <v>7.4999999999999997E-2</v>
      </c>
      <c r="AH106" s="37">
        <v>7.4999999999999997E-2</v>
      </c>
      <c r="AI106" s="37">
        <v>7.4999999999999997E-2</v>
      </c>
      <c r="AJ106" s="49">
        <v>7.4999999999999997E-2</v>
      </c>
      <c r="AK106" s="37"/>
      <c r="AL106" s="37"/>
      <c r="AN106" s="228">
        <f t="shared" si="5"/>
        <v>2.4400000000000004</v>
      </c>
      <c r="AO106" s="7">
        <v>86400</v>
      </c>
      <c r="AP106" s="229">
        <f t="shared" si="6"/>
        <v>210816.00000000003</v>
      </c>
    </row>
    <row r="107" spans="1:42" x14ac:dyDescent="0.25">
      <c r="A107" s="11"/>
      <c r="B107" s="15"/>
      <c r="C107" s="31" t="s">
        <v>75</v>
      </c>
      <c r="D107" s="32"/>
      <c r="F107" s="37">
        <v>0.02</v>
      </c>
      <c r="G107" s="37">
        <v>0.02</v>
      </c>
      <c r="H107" s="37">
        <v>2.5000000000000001E-2</v>
      </c>
      <c r="I107" s="37">
        <v>2.5000000000000001E-2</v>
      </c>
      <c r="J107" s="37">
        <v>2.5000000000000001E-2</v>
      </c>
      <c r="K107" s="37">
        <v>2.5000000000000001E-2</v>
      </c>
      <c r="L107" s="37">
        <v>2.5000000000000001E-2</v>
      </c>
      <c r="M107" s="37">
        <v>2.5000000000000001E-2</v>
      </c>
      <c r="N107" s="37">
        <v>2.5000000000000001E-2</v>
      </c>
      <c r="O107" s="37">
        <v>2.5000000000000001E-2</v>
      </c>
      <c r="P107" s="37">
        <v>2.5000000000000001E-2</v>
      </c>
      <c r="Q107" s="37">
        <v>2.5000000000000001E-2</v>
      </c>
      <c r="R107" s="37">
        <v>2.5000000000000001E-2</v>
      </c>
      <c r="S107" s="37">
        <v>2.5000000000000001E-2</v>
      </c>
      <c r="T107" s="37">
        <v>2.5000000000000001E-2</v>
      </c>
      <c r="U107" s="37">
        <v>2.5000000000000001E-2</v>
      </c>
      <c r="V107" s="37">
        <v>2.5000000000000001E-2</v>
      </c>
      <c r="W107" s="37">
        <v>2.5000000000000001E-2</v>
      </c>
      <c r="X107" s="37">
        <v>2.5000000000000001E-2</v>
      </c>
      <c r="Y107" s="37">
        <v>2.5000000000000001E-2</v>
      </c>
      <c r="Z107" s="37">
        <v>2.5000000000000001E-2</v>
      </c>
      <c r="AA107" s="37">
        <v>2.5000000000000001E-2</v>
      </c>
      <c r="AB107" s="37">
        <v>2.5000000000000001E-2</v>
      </c>
      <c r="AC107" s="37">
        <v>2.5000000000000001E-2</v>
      </c>
      <c r="AD107" s="37">
        <v>2.5000000000000001E-2</v>
      </c>
      <c r="AE107" s="37">
        <v>2.5000000000000001E-2</v>
      </c>
      <c r="AF107" s="37">
        <v>2.5000000000000001E-2</v>
      </c>
      <c r="AG107" s="37">
        <v>2.5000000000000001E-2</v>
      </c>
      <c r="AH107" s="37">
        <v>2.5000000000000001E-2</v>
      </c>
      <c r="AI107" s="37">
        <v>2.5000000000000001E-2</v>
      </c>
      <c r="AJ107" s="49">
        <v>2.5000000000000001E-2</v>
      </c>
      <c r="AK107" s="37"/>
      <c r="AL107" s="37"/>
      <c r="AN107" s="228">
        <f t="shared" si="5"/>
        <v>0.76500000000000035</v>
      </c>
      <c r="AO107" s="7">
        <v>86400</v>
      </c>
      <c r="AP107" s="229">
        <f t="shared" si="6"/>
        <v>66096.000000000029</v>
      </c>
    </row>
    <row r="108" spans="1:42" x14ac:dyDescent="0.25">
      <c r="A108" s="11"/>
      <c r="B108" s="15"/>
      <c r="C108" s="31" t="s">
        <v>76</v>
      </c>
      <c r="D108" s="32"/>
      <c r="F108" s="37">
        <v>0.02</v>
      </c>
      <c r="G108" s="37">
        <v>0.02</v>
      </c>
      <c r="H108" s="37">
        <v>2.5000000000000001E-2</v>
      </c>
      <c r="I108" s="37">
        <v>2.5000000000000001E-2</v>
      </c>
      <c r="J108" s="37">
        <v>2.5000000000000001E-2</v>
      </c>
      <c r="K108" s="37">
        <v>2.5000000000000001E-2</v>
      </c>
      <c r="L108" s="37">
        <v>2.5000000000000001E-2</v>
      </c>
      <c r="M108" s="37">
        <v>2.5000000000000001E-2</v>
      </c>
      <c r="N108" s="37">
        <v>2.5000000000000001E-2</v>
      </c>
      <c r="O108" s="37">
        <v>2.5000000000000001E-2</v>
      </c>
      <c r="P108" s="37">
        <v>2.5000000000000001E-2</v>
      </c>
      <c r="Q108" s="37">
        <v>2.5000000000000001E-2</v>
      </c>
      <c r="R108" s="37">
        <v>2.5000000000000001E-2</v>
      </c>
      <c r="S108" s="37">
        <v>2.5000000000000001E-2</v>
      </c>
      <c r="T108" s="37">
        <v>2.5000000000000001E-2</v>
      </c>
      <c r="U108" s="37">
        <v>2.5000000000000001E-2</v>
      </c>
      <c r="V108" s="37">
        <v>2.5000000000000001E-2</v>
      </c>
      <c r="W108" s="37">
        <v>2.5000000000000001E-2</v>
      </c>
      <c r="X108" s="37">
        <v>2.5000000000000001E-2</v>
      </c>
      <c r="Y108" s="37">
        <v>2.5000000000000001E-2</v>
      </c>
      <c r="Z108" s="37">
        <v>2.5000000000000001E-2</v>
      </c>
      <c r="AA108" s="37">
        <v>2.5000000000000001E-2</v>
      </c>
      <c r="AB108" s="37">
        <v>2.5000000000000001E-2</v>
      </c>
      <c r="AC108" s="37">
        <v>2.5000000000000001E-2</v>
      </c>
      <c r="AD108" s="37">
        <v>2.5000000000000001E-2</v>
      </c>
      <c r="AE108" s="37">
        <v>2.5000000000000001E-2</v>
      </c>
      <c r="AF108" s="37">
        <v>2.5000000000000001E-2</v>
      </c>
      <c r="AG108" s="37">
        <v>2.5000000000000001E-2</v>
      </c>
      <c r="AH108" s="37">
        <v>2.5000000000000001E-2</v>
      </c>
      <c r="AI108" s="37">
        <v>2.5000000000000001E-2</v>
      </c>
      <c r="AJ108" s="49">
        <v>2.5000000000000001E-2</v>
      </c>
      <c r="AK108" s="37"/>
      <c r="AL108" s="37"/>
      <c r="AN108" s="228">
        <f t="shared" si="5"/>
        <v>0.76500000000000035</v>
      </c>
      <c r="AO108" s="7">
        <v>86400</v>
      </c>
      <c r="AP108" s="229">
        <f t="shared" si="6"/>
        <v>66096.000000000029</v>
      </c>
    </row>
    <row r="109" spans="1:42" x14ac:dyDescent="0.25">
      <c r="A109" s="11"/>
      <c r="B109" s="15"/>
      <c r="C109" s="31" t="s">
        <v>77</v>
      </c>
      <c r="D109" s="32"/>
      <c r="F109" s="37">
        <v>0.01</v>
      </c>
      <c r="G109" s="37">
        <v>0.01</v>
      </c>
      <c r="H109" s="37">
        <v>1.4999999999999999E-2</v>
      </c>
      <c r="I109" s="37">
        <v>1.4999999999999999E-2</v>
      </c>
      <c r="J109" s="37">
        <v>1.4999999999999999E-2</v>
      </c>
      <c r="K109" s="37">
        <v>1.4999999999999999E-2</v>
      </c>
      <c r="L109" s="37">
        <v>1.4999999999999999E-2</v>
      </c>
      <c r="M109" s="37">
        <v>1.4999999999999999E-2</v>
      </c>
      <c r="N109" s="37">
        <v>1.4999999999999999E-2</v>
      </c>
      <c r="O109" s="37">
        <v>1.4999999999999999E-2</v>
      </c>
      <c r="P109" s="37">
        <v>1.4999999999999999E-2</v>
      </c>
      <c r="Q109" s="37">
        <v>1.4999999999999999E-2</v>
      </c>
      <c r="R109" s="37">
        <v>1.4999999999999999E-2</v>
      </c>
      <c r="S109" s="37">
        <v>1.4999999999999999E-2</v>
      </c>
      <c r="T109" s="37">
        <v>1.4999999999999999E-2</v>
      </c>
      <c r="U109" s="37">
        <v>1.4999999999999999E-2</v>
      </c>
      <c r="V109" s="37">
        <v>1.4999999999999999E-2</v>
      </c>
      <c r="W109" s="37">
        <v>1.4999999999999999E-2</v>
      </c>
      <c r="X109" s="37">
        <v>1.4999999999999999E-2</v>
      </c>
      <c r="Y109" s="37">
        <v>1.4999999999999999E-2</v>
      </c>
      <c r="Z109" s="37">
        <v>1.4999999999999999E-2</v>
      </c>
      <c r="AA109" s="37">
        <v>1.4999999999999999E-2</v>
      </c>
      <c r="AB109" s="37">
        <v>1.4999999999999999E-2</v>
      </c>
      <c r="AC109" s="37">
        <v>1.4999999999999999E-2</v>
      </c>
      <c r="AD109" s="37">
        <v>1.4999999999999999E-2</v>
      </c>
      <c r="AE109" s="37">
        <v>1.4999999999999999E-2</v>
      </c>
      <c r="AF109" s="37">
        <v>1.4999999999999999E-2</v>
      </c>
      <c r="AG109" s="37">
        <v>1.4999999999999999E-2</v>
      </c>
      <c r="AH109" s="37">
        <v>1.4999999999999999E-2</v>
      </c>
      <c r="AI109" s="37">
        <v>1.4999999999999999E-2</v>
      </c>
      <c r="AJ109" s="49">
        <v>1.4999999999999999E-2</v>
      </c>
      <c r="AK109" s="37"/>
      <c r="AL109" s="37"/>
      <c r="AN109" s="228">
        <f t="shared" si="5"/>
        <v>0.45500000000000029</v>
      </c>
      <c r="AO109" s="7">
        <v>86400</v>
      </c>
      <c r="AP109" s="229">
        <f t="shared" si="6"/>
        <v>39312.000000000022</v>
      </c>
    </row>
    <row r="110" spans="1:42" x14ac:dyDescent="0.25">
      <c r="A110" s="11"/>
      <c r="B110" s="15"/>
      <c r="C110" s="31" t="s">
        <v>78</v>
      </c>
      <c r="D110" s="32"/>
      <c r="F110" s="37">
        <v>2.5000000000000001E-2</v>
      </c>
      <c r="G110" s="37">
        <v>2.5000000000000001E-2</v>
      </c>
      <c r="H110" s="37">
        <v>0.03</v>
      </c>
      <c r="I110" s="37">
        <v>0.03</v>
      </c>
      <c r="J110" s="37">
        <v>0.03</v>
      </c>
      <c r="K110" s="37">
        <v>0.03</v>
      </c>
      <c r="L110" s="37">
        <v>0.03</v>
      </c>
      <c r="M110" s="37">
        <v>0.03</v>
      </c>
      <c r="N110" s="37">
        <v>0.03</v>
      </c>
      <c r="O110" s="37">
        <v>0.03</v>
      </c>
      <c r="P110" s="37">
        <v>0.03</v>
      </c>
      <c r="Q110" s="37">
        <v>0.03</v>
      </c>
      <c r="R110" s="37">
        <v>0.03</v>
      </c>
      <c r="S110" s="37">
        <v>0.03</v>
      </c>
      <c r="T110" s="37">
        <v>0.03</v>
      </c>
      <c r="U110" s="37">
        <v>0.03</v>
      </c>
      <c r="V110" s="37">
        <v>0.03</v>
      </c>
      <c r="W110" s="37">
        <v>0.03</v>
      </c>
      <c r="X110" s="37">
        <v>0.03</v>
      </c>
      <c r="Y110" s="37">
        <v>0.03</v>
      </c>
      <c r="Z110" s="37">
        <v>0.03</v>
      </c>
      <c r="AA110" s="37">
        <v>0.03</v>
      </c>
      <c r="AB110" s="37">
        <v>0.03</v>
      </c>
      <c r="AC110" s="37">
        <v>0.03</v>
      </c>
      <c r="AD110" s="37">
        <v>0.03</v>
      </c>
      <c r="AE110" s="37">
        <v>0.03</v>
      </c>
      <c r="AF110" s="37">
        <v>0.03</v>
      </c>
      <c r="AG110" s="37">
        <v>0.03</v>
      </c>
      <c r="AH110" s="37">
        <v>0.03</v>
      </c>
      <c r="AI110" s="37">
        <v>0.03</v>
      </c>
      <c r="AJ110" s="49">
        <v>0.03</v>
      </c>
      <c r="AK110" s="37"/>
      <c r="AL110" s="37"/>
      <c r="AN110" s="228">
        <f t="shared" si="5"/>
        <v>0.9200000000000006</v>
      </c>
      <c r="AO110" s="7">
        <v>86400</v>
      </c>
      <c r="AP110" s="229">
        <f t="shared" si="6"/>
        <v>79488.000000000058</v>
      </c>
    </row>
    <row r="111" spans="1:42" x14ac:dyDescent="0.25">
      <c r="A111" s="11"/>
      <c r="B111" s="15"/>
      <c r="C111" s="31" t="s">
        <v>79</v>
      </c>
      <c r="D111" s="32"/>
      <c r="F111" s="37">
        <v>0.02</v>
      </c>
      <c r="G111" s="37">
        <v>0.02</v>
      </c>
      <c r="H111" s="37">
        <v>2.5000000000000001E-2</v>
      </c>
      <c r="I111" s="37">
        <v>2.5000000000000001E-2</v>
      </c>
      <c r="J111" s="37">
        <v>2.5000000000000001E-2</v>
      </c>
      <c r="K111" s="37">
        <v>2.5000000000000001E-2</v>
      </c>
      <c r="L111" s="37">
        <v>2.5000000000000001E-2</v>
      </c>
      <c r="M111" s="37">
        <v>2.5000000000000001E-2</v>
      </c>
      <c r="N111" s="37">
        <v>2.5000000000000001E-2</v>
      </c>
      <c r="O111" s="37">
        <v>2.5000000000000001E-2</v>
      </c>
      <c r="P111" s="37">
        <v>2.5000000000000001E-2</v>
      </c>
      <c r="Q111" s="37">
        <v>2.5000000000000001E-2</v>
      </c>
      <c r="R111" s="37">
        <v>2.5000000000000001E-2</v>
      </c>
      <c r="S111" s="37">
        <v>2.5000000000000001E-2</v>
      </c>
      <c r="T111" s="37">
        <v>2.5000000000000001E-2</v>
      </c>
      <c r="U111" s="37">
        <v>2.5000000000000001E-2</v>
      </c>
      <c r="V111" s="37">
        <v>2.5000000000000001E-2</v>
      </c>
      <c r="W111" s="37">
        <v>2.5000000000000001E-2</v>
      </c>
      <c r="X111" s="37">
        <v>2.5000000000000001E-2</v>
      </c>
      <c r="Y111" s="37">
        <v>2.5000000000000001E-2</v>
      </c>
      <c r="Z111" s="37">
        <v>2.5000000000000001E-2</v>
      </c>
      <c r="AA111" s="37">
        <v>2.5000000000000001E-2</v>
      </c>
      <c r="AB111" s="37">
        <v>2.5000000000000001E-2</v>
      </c>
      <c r="AC111" s="37">
        <v>2.5000000000000001E-2</v>
      </c>
      <c r="AD111" s="37">
        <v>2.5000000000000001E-2</v>
      </c>
      <c r="AE111" s="37">
        <v>2.5000000000000001E-2</v>
      </c>
      <c r="AF111" s="37">
        <v>2.5000000000000001E-2</v>
      </c>
      <c r="AG111" s="37">
        <v>2.5000000000000001E-2</v>
      </c>
      <c r="AH111" s="37">
        <v>2.5000000000000001E-2</v>
      </c>
      <c r="AI111" s="37">
        <v>2.5000000000000001E-2</v>
      </c>
      <c r="AJ111" s="49">
        <v>2.5000000000000001E-2</v>
      </c>
      <c r="AK111" s="37"/>
      <c r="AL111" s="37"/>
      <c r="AN111" s="228">
        <f t="shared" si="5"/>
        <v>0.76500000000000035</v>
      </c>
      <c r="AO111" s="7">
        <v>86400</v>
      </c>
      <c r="AP111" s="229">
        <f t="shared" si="6"/>
        <v>66096.000000000029</v>
      </c>
    </row>
    <row r="112" spans="1:42" x14ac:dyDescent="0.25">
      <c r="A112" s="11"/>
      <c r="B112" s="15"/>
      <c r="C112" s="31" t="s">
        <v>80</v>
      </c>
      <c r="D112" s="32"/>
      <c r="F112" s="37">
        <v>2.5000000000000001E-2</v>
      </c>
      <c r="G112" s="37">
        <v>2.5000000000000001E-2</v>
      </c>
      <c r="H112" s="37">
        <v>2.5000000000000001E-2</v>
      </c>
      <c r="I112" s="37">
        <v>2.5000000000000001E-2</v>
      </c>
      <c r="J112" s="37">
        <v>2.5000000000000001E-2</v>
      </c>
      <c r="K112" s="37">
        <v>2.5000000000000001E-2</v>
      </c>
      <c r="L112" s="37">
        <v>2.5000000000000001E-2</v>
      </c>
      <c r="M112" s="37">
        <v>2.5000000000000001E-2</v>
      </c>
      <c r="N112" s="37">
        <v>2.5000000000000001E-2</v>
      </c>
      <c r="O112" s="37">
        <v>2.5000000000000001E-2</v>
      </c>
      <c r="P112" s="37">
        <v>2.5000000000000001E-2</v>
      </c>
      <c r="Q112" s="37">
        <v>2.5000000000000001E-2</v>
      </c>
      <c r="R112" s="37">
        <v>2.5000000000000001E-2</v>
      </c>
      <c r="S112" s="37">
        <v>2.5000000000000001E-2</v>
      </c>
      <c r="T112" s="37">
        <v>2.5000000000000001E-2</v>
      </c>
      <c r="U112" s="37">
        <v>2.5000000000000001E-2</v>
      </c>
      <c r="V112" s="37">
        <v>2.5000000000000001E-2</v>
      </c>
      <c r="W112" s="37">
        <v>2.5000000000000001E-2</v>
      </c>
      <c r="X112" s="37">
        <v>2.5000000000000001E-2</v>
      </c>
      <c r="Y112" s="37">
        <v>2.5000000000000001E-2</v>
      </c>
      <c r="Z112" s="37">
        <v>2.5000000000000001E-2</v>
      </c>
      <c r="AA112" s="37">
        <v>2.5000000000000001E-2</v>
      </c>
      <c r="AB112" s="37">
        <v>2.5000000000000001E-2</v>
      </c>
      <c r="AC112" s="37">
        <v>2.5000000000000001E-2</v>
      </c>
      <c r="AD112" s="37">
        <v>2.5000000000000001E-2</v>
      </c>
      <c r="AE112" s="37">
        <v>2.5000000000000001E-2</v>
      </c>
      <c r="AF112" s="37">
        <v>2.5000000000000001E-2</v>
      </c>
      <c r="AG112" s="37">
        <v>2.5000000000000001E-2</v>
      </c>
      <c r="AH112" s="37">
        <v>2.5000000000000001E-2</v>
      </c>
      <c r="AI112" s="37">
        <v>2.5000000000000001E-2</v>
      </c>
      <c r="AJ112" s="49">
        <v>2.5000000000000001E-2</v>
      </c>
      <c r="AK112" s="37"/>
      <c r="AL112" s="37"/>
      <c r="AN112" s="228">
        <f t="shared" si="5"/>
        <v>0.77500000000000036</v>
      </c>
      <c r="AO112" s="7">
        <v>86400</v>
      </c>
      <c r="AP112" s="229">
        <f t="shared" si="6"/>
        <v>66960.000000000029</v>
      </c>
    </row>
    <row r="113" spans="1:42" x14ac:dyDescent="0.25">
      <c r="A113" s="11"/>
      <c r="B113" s="15"/>
      <c r="C113" s="31" t="s">
        <v>81</v>
      </c>
      <c r="D113" s="32"/>
      <c r="F113" s="37">
        <v>0.01</v>
      </c>
      <c r="G113" s="37">
        <v>0.01</v>
      </c>
      <c r="H113" s="37">
        <v>0.01</v>
      </c>
      <c r="I113" s="37">
        <v>0.01</v>
      </c>
      <c r="J113" s="37">
        <v>0.01</v>
      </c>
      <c r="K113" s="37">
        <v>0.01</v>
      </c>
      <c r="L113" s="37">
        <v>0.01</v>
      </c>
      <c r="M113" s="37">
        <v>0.01</v>
      </c>
      <c r="N113" s="37">
        <v>0.01</v>
      </c>
      <c r="O113" s="37">
        <v>0.01</v>
      </c>
      <c r="P113" s="37">
        <v>0.01</v>
      </c>
      <c r="Q113" s="37">
        <v>0.01</v>
      </c>
      <c r="R113" s="37">
        <v>0.01</v>
      </c>
      <c r="S113" s="37">
        <v>0.01</v>
      </c>
      <c r="T113" s="37">
        <v>0.01</v>
      </c>
      <c r="U113" s="37">
        <v>0.01</v>
      </c>
      <c r="V113" s="37">
        <v>0.01</v>
      </c>
      <c r="W113" s="37">
        <v>0.01</v>
      </c>
      <c r="X113" s="37">
        <v>0.01</v>
      </c>
      <c r="Y113" s="37">
        <v>0.01</v>
      </c>
      <c r="Z113" s="37">
        <v>0.01</v>
      </c>
      <c r="AA113" s="37">
        <v>0.01</v>
      </c>
      <c r="AB113" s="37">
        <v>0.01</v>
      </c>
      <c r="AC113" s="37">
        <v>0.01</v>
      </c>
      <c r="AD113" s="37">
        <v>0.01</v>
      </c>
      <c r="AE113" s="37">
        <v>0.01</v>
      </c>
      <c r="AF113" s="37">
        <v>0.01</v>
      </c>
      <c r="AG113" s="37">
        <v>0.01</v>
      </c>
      <c r="AH113" s="37">
        <v>0.01</v>
      </c>
      <c r="AI113" s="37">
        <v>0.01</v>
      </c>
      <c r="AJ113" s="49">
        <v>0.01</v>
      </c>
      <c r="AK113" s="37"/>
      <c r="AL113" s="37"/>
      <c r="AN113" s="228">
        <f t="shared" si="5"/>
        <v>0.31000000000000011</v>
      </c>
      <c r="AO113" s="7">
        <v>86400</v>
      </c>
      <c r="AP113" s="229">
        <f t="shared" si="6"/>
        <v>26784.000000000011</v>
      </c>
    </row>
    <row r="114" spans="1:42" x14ac:dyDescent="0.25">
      <c r="A114" s="11"/>
      <c r="B114" s="15"/>
      <c r="C114" s="31" t="s">
        <v>82</v>
      </c>
      <c r="D114" s="32"/>
      <c r="F114" s="37">
        <v>0.08</v>
      </c>
      <c r="G114" s="37">
        <v>0.08</v>
      </c>
      <c r="H114" s="37">
        <v>8.5000000000000006E-2</v>
      </c>
      <c r="I114" s="37">
        <v>8.5000000000000006E-2</v>
      </c>
      <c r="J114" s="37">
        <v>8.5000000000000006E-2</v>
      </c>
      <c r="K114" s="37">
        <v>8.5000000000000006E-2</v>
      </c>
      <c r="L114" s="37">
        <v>8.5000000000000006E-2</v>
      </c>
      <c r="M114" s="37">
        <v>8.5000000000000006E-2</v>
      </c>
      <c r="N114" s="37">
        <v>8.5000000000000006E-2</v>
      </c>
      <c r="O114" s="37">
        <v>0.08</v>
      </c>
      <c r="P114" s="37">
        <v>0.08</v>
      </c>
      <c r="Q114" s="37">
        <v>0.08</v>
      </c>
      <c r="R114" s="37">
        <v>0.08</v>
      </c>
      <c r="S114" s="37">
        <v>0.08</v>
      </c>
      <c r="T114" s="37">
        <v>0.08</v>
      </c>
      <c r="U114" s="37">
        <v>0.08</v>
      </c>
      <c r="V114" s="37">
        <v>7.4999999999999997E-2</v>
      </c>
      <c r="W114" s="37">
        <v>7.4999999999999997E-2</v>
      </c>
      <c r="X114" s="37">
        <v>7.4999999999999997E-2</v>
      </c>
      <c r="Y114" s="37">
        <v>7.4999999999999997E-2</v>
      </c>
      <c r="Z114" s="37">
        <v>7.4999999999999997E-2</v>
      </c>
      <c r="AA114" s="37">
        <v>7.4999999999999997E-2</v>
      </c>
      <c r="AB114" s="37">
        <v>7.4999999999999997E-2</v>
      </c>
      <c r="AC114" s="37">
        <v>7.4999999999999997E-2</v>
      </c>
      <c r="AD114" s="37">
        <v>7.4999999999999997E-2</v>
      </c>
      <c r="AE114" s="37">
        <v>7.4999999999999997E-2</v>
      </c>
      <c r="AF114" s="37">
        <v>7.4999999999999997E-2</v>
      </c>
      <c r="AG114" s="37">
        <v>7.4999999999999997E-2</v>
      </c>
      <c r="AH114" s="37">
        <v>7.4999999999999997E-2</v>
      </c>
      <c r="AI114" s="37">
        <v>7.4999999999999997E-2</v>
      </c>
      <c r="AJ114" s="49">
        <v>7.4999999999999997E-2</v>
      </c>
      <c r="AK114" s="37"/>
      <c r="AL114" s="37"/>
      <c r="AN114" s="228">
        <f t="shared" si="5"/>
        <v>2.4400000000000004</v>
      </c>
      <c r="AO114" s="7">
        <v>86400</v>
      </c>
      <c r="AP114" s="229">
        <f t="shared" si="6"/>
        <v>210816.00000000003</v>
      </c>
    </row>
    <row r="115" spans="1:42" x14ac:dyDescent="0.25">
      <c r="A115" s="11"/>
      <c r="B115" s="15"/>
      <c r="C115" s="31" t="s">
        <v>83</v>
      </c>
      <c r="D115" s="32"/>
      <c r="F115" s="37">
        <v>0.05</v>
      </c>
      <c r="G115" s="37">
        <v>0.05</v>
      </c>
      <c r="H115" s="37">
        <v>0.05</v>
      </c>
      <c r="I115" s="37">
        <v>0.05</v>
      </c>
      <c r="J115" s="37">
        <v>0.05</v>
      </c>
      <c r="K115" s="37">
        <v>0.05</v>
      </c>
      <c r="L115" s="37">
        <v>0.05</v>
      </c>
      <c r="M115" s="37">
        <v>0.05</v>
      </c>
      <c r="N115" s="37">
        <v>0.05</v>
      </c>
      <c r="O115" s="37">
        <v>4.4999999999999998E-2</v>
      </c>
      <c r="P115" s="37">
        <v>4.4999999999999998E-2</v>
      </c>
      <c r="Q115" s="37">
        <v>4.4999999999999998E-2</v>
      </c>
      <c r="R115" s="37">
        <v>4.4999999999999998E-2</v>
      </c>
      <c r="S115" s="37">
        <v>4.4999999999999998E-2</v>
      </c>
      <c r="T115" s="37">
        <v>4.4999999999999998E-2</v>
      </c>
      <c r="U115" s="37">
        <v>4.4999999999999998E-2</v>
      </c>
      <c r="V115" s="37">
        <v>4.4999999999999998E-2</v>
      </c>
      <c r="W115" s="37">
        <v>4.4999999999999998E-2</v>
      </c>
      <c r="X115" s="37">
        <v>4.4999999999999998E-2</v>
      </c>
      <c r="Y115" s="37">
        <v>4.4999999999999998E-2</v>
      </c>
      <c r="Z115" s="37">
        <v>4.4999999999999998E-2</v>
      </c>
      <c r="AA115" s="37">
        <v>4.4999999999999998E-2</v>
      </c>
      <c r="AB115" s="37">
        <v>4.4999999999999998E-2</v>
      </c>
      <c r="AC115" s="37">
        <v>4.4999999999999998E-2</v>
      </c>
      <c r="AD115" s="37">
        <v>4.4999999999999998E-2</v>
      </c>
      <c r="AE115" s="37">
        <v>4.4999999999999998E-2</v>
      </c>
      <c r="AF115" s="37">
        <v>4.4999999999999998E-2</v>
      </c>
      <c r="AG115" s="37">
        <v>4.4999999999999998E-2</v>
      </c>
      <c r="AH115" s="37">
        <v>4.4999999999999998E-2</v>
      </c>
      <c r="AI115" s="37">
        <v>4.4999999999999998E-2</v>
      </c>
      <c r="AJ115" s="49">
        <v>4.4999999999999998E-2</v>
      </c>
      <c r="AK115" s="37"/>
      <c r="AL115" s="37"/>
      <c r="AN115" s="228">
        <f t="shared" si="5"/>
        <v>1.4399999999999997</v>
      </c>
      <c r="AO115" s="7">
        <v>86400</v>
      </c>
      <c r="AP115" s="229">
        <f t="shared" si="6"/>
        <v>124415.99999999997</v>
      </c>
    </row>
    <row r="116" spans="1:42" x14ac:dyDescent="0.25">
      <c r="A116" s="11"/>
      <c r="B116" s="15"/>
      <c r="C116" s="31" t="s">
        <v>84</v>
      </c>
      <c r="D116" s="32"/>
      <c r="F116" s="37">
        <v>0.01</v>
      </c>
      <c r="G116" s="37">
        <v>0.01</v>
      </c>
      <c r="H116" s="37">
        <v>0.01</v>
      </c>
      <c r="I116" s="37">
        <v>0.01</v>
      </c>
      <c r="J116" s="37">
        <v>0.01</v>
      </c>
      <c r="K116" s="37">
        <v>0.01</v>
      </c>
      <c r="L116" s="37">
        <v>0.01</v>
      </c>
      <c r="M116" s="37">
        <v>0.01</v>
      </c>
      <c r="N116" s="37">
        <v>0.01</v>
      </c>
      <c r="O116" s="37">
        <v>0.01</v>
      </c>
      <c r="P116" s="37">
        <v>0.01</v>
      </c>
      <c r="Q116" s="37">
        <v>0.01</v>
      </c>
      <c r="R116" s="37">
        <v>0.01</v>
      </c>
      <c r="S116" s="37">
        <v>0.01</v>
      </c>
      <c r="T116" s="37">
        <v>0.01</v>
      </c>
      <c r="U116" s="37">
        <v>0.01</v>
      </c>
      <c r="V116" s="37">
        <v>0.01</v>
      </c>
      <c r="W116" s="37">
        <v>0.01</v>
      </c>
      <c r="X116" s="37">
        <v>0.01</v>
      </c>
      <c r="Y116" s="37">
        <v>0.01</v>
      </c>
      <c r="Z116" s="37">
        <v>0.01</v>
      </c>
      <c r="AA116" s="37">
        <v>0.01</v>
      </c>
      <c r="AB116" s="37">
        <v>0.01</v>
      </c>
      <c r="AC116" s="37">
        <v>0.01</v>
      </c>
      <c r="AD116" s="37">
        <v>0.01</v>
      </c>
      <c r="AE116" s="37">
        <v>0.01</v>
      </c>
      <c r="AF116" s="37">
        <v>0.01</v>
      </c>
      <c r="AG116" s="37">
        <v>0.01</v>
      </c>
      <c r="AH116" s="37">
        <v>0.01</v>
      </c>
      <c r="AI116" s="37">
        <v>0.01</v>
      </c>
      <c r="AJ116" s="49">
        <v>0.01</v>
      </c>
      <c r="AK116" s="37"/>
      <c r="AL116" s="37"/>
      <c r="AN116" s="228">
        <f t="shared" si="5"/>
        <v>0.31000000000000011</v>
      </c>
      <c r="AO116" s="7">
        <v>86400</v>
      </c>
      <c r="AP116" s="229">
        <f t="shared" si="6"/>
        <v>26784.000000000011</v>
      </c>
    </row>
    <row r="117" spans="1:42" x14ac:dyDescent="0.25">
      <c r="A117" s="11"/>
      <c r="B117" s="15"/>
      <c r="C117" s="31" t="s">
        <v>85</v>
      </c>
      <c r="D117" s="32"/>
      <c r="F117" s="37">
        <v>0.01</v>
      </c>
      <c r="G117" s="37">
        <v>0.01</v>
      </c>
      <c r="H117" s="37">
        <v>0.01</v>
      </c>
      <c r="I117" s="37">
        <v>0.01</v>
      </c>
      <c r="J117" s="37">
        <v>0.01</v>
      </c>
      <c r="K117" s="37">
        <v>0.01</v>
      </c>
      <c r="L117" s="37">
        <v>0.01</v>
      </c>
      <c r="M117" s="37">
        <v>0.01</v>
      </c>
      <c r="N117" s="37">
        <v>0.01</v>
      </c>
      <c r="O117" s="37">
        <v>0.01</v>
      </c>
      <c r="P117" s="37">
        <v>0.01</v>
      </c>
      <c r="Q117" s="37">
        <v>0.01</v>
      </c>
      <c r="R117" s="37">
        <v>0.01</v>
      </c>
      <c r="S117" s="37">
        <v>0.01</v>
      </c>
      <c r="T117" s="37">
        <v>0.01</v>
      </c>
      <c r="U117" s="37">
        <v>0.01</v>
      </c>
      <c r="V117" s="37">
        <v>0.01</v>
      </c>
      <c r="W117" s="37">
        <v>0.01</v>
      </c>
      <c r="X117" s="37">
        <v>0.01</v>
      </c>
      <c r="Y117" s="37">
        <v>0.01</v>
      </c>
      <c r="Z117" s="37">
        <v>0.01</v>
      </c>
      <c r="AA117" s="37">
        <v>0.01</v>
      </c>
      <c r="AB117" s="37">
        <v>0.01</v>
      </c>
      <c r="AC117" s="37">
        <v>0.01</v>
      </c>
      <c r="AD117" s="37">
        <v>0.01</v>
      </c>
      <c r="AE117" s="37">
        <v>0.01</v>
      </c>
      <c r="AF117" s="37">
        <v>0.01</v>
      </c>
      <c r="AG117" s="37">
        <v>0.01</v>
      </c>
      <c r="AH117" s="37">
        <v>0.01</v>
      </c>
      <c r="AI117" s="37">
        <v>0.01</v>
      </c>
      <c r="AJ117" s="49">
        <v>0.01</v>
      </c>
      <c r="AK117" s="37"/>
      <c r="AL117" s="37"/>
      <c r="AN117" s="228">
        <f t="shared" si="5"/>
        <v>0.31000000000000011</v>
      </c>
      <c r="AO117" s="7">
        <v>86400</v>
      </c>
      <c r="AP117" s="229">
        <f t="shared" si="6"/>
        <v>26784.000000000011</v>
      </c>
    </row>
    <row r="118" spans="1:42" x14ac:dyDescent="0.25">
      <c r="A118" s="11"/>
      <c r="B118" s="15"/>
      <c r="C118" s="31" t="s">
        <v>86</v>
      </c>
      <c r="D118" s="32"/>
      <c r="F118" s="37">
        <v>0.01</v>
      </c>
      <c r="G118" s="37">
        <v>0.01</v>
      </c>
      <c r="H118" s="37">
        <v>0.01</v>
      </c>
      <c r="I118" s="37">
        <v>0.01</v>
      </c>
      <c r="J118" s="37">
        <v>0.01</v>
      </c>
      <c r="K118" s="37">
        <v>0.01</v>
      </c>
      <c r="L118" s="37">
        <v>0.01</v>
      </c>
      <c r="M118" s="37">
        <v>0.01</v>
      </c>
      <c r="N118" s="37">
        <v>0.01</v>
      </c>
      <c r="O118" s="37">
        <v>0.01</v>
      </c>
      <c r="P118" s="37">
        <v>0.01</v>
      </c>
      <c r="Q118" s="37">
        <v>0.01</v>
      </c>
      <c r="R118" s="37">
        <v>0.01</v>
      </c>
      <c r="S118" s="37">
        <v>0.01</v>
      </c>
      <c r="T118" s="37">
        <v>0.01</v>
      </c>
      <c r="U118" s="37">
        <v>0.01</v>
      </c>
      <c r="V118" s="37">
        <v>0.01</v>
      </c>
      <c r="W118" s="37">
        <v>0.01</v>
      </c>
      <c r="X118" s="37">
        <v>0.01</v>
      </c>
      <c r="Y118" s="37">
        <v>0.01</v>
      </c>
      <c r="Z118" s="37">
        <v>0.01</v>
      </c>
      <c r="AA118" s="37">
        <v>0.01</v>
      </c>
      <c r="AB118" s="37">
        <v>0.01</v>
      </c>
      <c r="AC118" s="37">
        <v>0.01</v>
      </c>
      <c r="AD118" s="37">
        <v>0.01</v>
      </c>
      <c r="AE118" s="37">
        <v>0.01</v>
      </c>
      <c r="AF118" s="37">
        <v>0.01</v>
      </c>
      <c r="AG118" s="37">
        <v>0.01</v>
      </c>
      <c r="AH118" s="37">
        <v>0.01</v>
      </c>
      <c r="AI118" s="37">
        <v>0.01</v>
      </c>
      <c r="AJ118" s="49">
        <v>0.01</v>
      </c>
      <c r="AK118" s="37"/>
      <c r="AL118" s="37"/>
      <c r="AN118" s="228">
        <f t="shared" si="5"/>
        <v>0.31000000000000011</v>
      </c>
      <c r="AO118" s="7">
        <v>86400</v>
      </c>
      <c r="AP118" s="229">
        <f t="shared" si="6"/>
        <v>26784.000000000011</v>
      </c>
    </row>
    <row r="119" spans="1:42" x14ac:dyDescent="0.25">
      <c r="A119" s="11"/>
      <c r="B119" s="15"/>
      <c r="C119" s="31" t="s">
        <v>87</v>
      </c>
      <c r="D119" s="32"/>
      <c r="F119" s="37">
        <v>0.1</v>
      </c>
      <c r="G119" s="37">
        <v>0.1</v>
      </c>
      <c r="H119" s="37">
        <v>0.105</v>
      </c>
      <c r="I119" s="37">
        <v>0.105</v>
      </c>
      <c r="J119" s="37">
        <v>0.105</v>
      </c>
      <c r="K119" s="37">
        <v>0.105</v>
      </c>
      <c r="L119" s="37">
        <v>0.105</v>
      </c>
      <c r="M119" s="37">
        <v>0.105</v>
      </c>
      <c r="N119" s="37">
        <v>0.105</v>
      </c>
      <c r="O119" s="37">
        <v>0.1</v>
      </c>
      <c r="P119" s="37">
        <v>0.1</v>
      </c>
      <c r="Q119" s="37">
        <v>0.1</v>
      </c>
      <c r="R119" s="37">
        <v>0.1</v>
      </c>
      <c r="S119" s="37">
        <v>0.1</v>
      </c>
      <c r="T119" s="37">
        <v>0.1</v>
      </c>
      <c r="U119" s="37">
        <v>0.1</v>
      </c>
      <c r="V119" s="37">
        <v>9.5000000000000001E-2</v>
      </c>
      <c r="W119" s="37">
        <v>9.5000000000000001E-2</v>
      </c>
      <c r="X119" s="37">
        <v>9.5000000000000001E-2</v>
      </c>
      <c r="Y119" s="37">
        <v>9.5000000000000001E-2</v>
      </c>
      <c r="Z119" s="37">
        <v>9.5000000000000001E-2</v>
      </c>
      <c r="AA119" s="37">
        <v>9.5000000000000001E-2</v>
      </c>
      <c r="AB119" s="37">
        <v>9.5000000000000001E-2</v>
      </c>
      <c r="AC119" s="37">
        <v>9.5000000000000001E-2</v>
      </c>
      <c r="AD119" s="37">
        <v>9.5000000000000001E-2</v>
      </c>
      <c r="AE119" s="37">
        <v>9.5000000000000001E-2</v>
      </c>
      <c r="AF119" s="37">
        <v>9.5000000000000001E-2</v>
      </c>
      <c r="AG119" s="37">
        <v>9.5000000000000001E-2</v>
      </c>
      <c r="AH119" s="37">
        <v>9.5000000000000001E-2</v>
      </c>
      <c r="AI119" s="37">
        <v>9.5000000000000001E-2</v>
      </c>
      <c r="AJ119" s="49">
        <v>9.5000000000000001E-2</v>
      </c>
      <c r="AK119" s="37"/>
      <c r="AL119" s="37"/>
      <c r="AN119" s="228">
        <f t="shared" si="5"/>
        <v>3.0600000000000027</v>
      </c>
      <c r="AO119" s="7">
        <v>86400</v>
      </c>
      <c r="AP119" s="229">
        <f t="shared" si="6"/>
        <v>264384.00000000023</v>
      </c>
    </row>
    <row r="120" spans="1:42" x14ac:dyDescent="0.25">
      <c r="A120" s="11"/>
      <c r="B120" s="15"/>
      <c r="C120" s="31" t="s">
        <v>88</v>
      </c>
      <c r="D120" s="32"/>
      <c r="F120" s="37">
        <v>5.0000000000000001E-3</v>
      </c>
      <c r="G120" s="37">
        <v>5.0000000000000001E-3</v>
      </c>
      <c r="H120" s="37">
        <v>5.0000000000000001E-3</v>
      </c>
      <c r="I120" s="37">
        <v>5.0000000000000001E-3</v>
      </c>
      <c r="J120" s="37">
        <v>5.0000000000000001E-3</v>
      </c>
      <c r="K120" s="37">
        <v>5.0000000000000001E-3</v>
      </c>
      <c r="L120" s="37">
        <v>5.0000000000000001E-3</v>
      </c>
      <c r="M120" s="37">
        <v>5.0000000000000001E-3</v>
      </c>
      <c r="N120" s="37">
        <v>5.0000000000000001E-3</v>
      </c>
      <c r="O120" s="37">
        <v>5.0000000000000001E-3</v>
      </c>
      <c r="P120" s="37">
        <v>5.0000000000000001E-3</v>
      </c>
      <c r="Q120" s="37">
        <v>5.0000000000000001E-3</v>
      </c>
      <c r="R120" s="37">
        <v>5.0000000000000001E-3</v>
      </c>
      <c r="S120" s="37">
        <v>5.0000000000000001E-3</v>
      </c>
      <c r="T120" s="37">
        <v>5.0000000000000001E-3</v>
      </c>
      <c r="U120" s="37">
        <v>5.0000000000000001E-3</v>
      </c>
      <c r="V120" s="37">
        <v>5.0000000000000001E-3</v>
      </c>
      <c r="W120" s="37">
        <v>5.0000000000000001E-3</v>
      </c>
      <c r="X120" s="37">
        <v>5.0000000000000001E-3</v>
      </c>
      <c r="Y120" s="37">
        <v>5.0000000000000001E-3</v>
      </c>
      <c r="Z120" s="37">
        <v>5.0000000000000001E-3</v>
      </c>
      <c r="AA120" s="37">
        <v>5.0000000000000001E-3</v>
      </c>
      <c r="AB120" s="37">
        <v>5.0000000000000001E-3</v>
      </c>
      <c r="AC120" s="37">
        <v>5.0000000000000001E-3</v>
      </c>
      <c r="AD120" s="37">
        <v>5.0000000000000001E-3</v>
      </c>
      <c r="AE120" s="37">
        <v>5.0000000000000001E-3</v>
      </c>
      <c r="AF120" s="37">
        <v>5.0000000000000001E-3</v>
      </c>
      <c r="AG120" s="37">
        <v>5.0000000000000001E-3</v>
      </c>
      <c r="AH120" s="37">
        <v>5.0000000000000001E-3</v>
      </c>
      <c r="AI120" s="37">
        <v>5.0000000000000001E-3</v>
      </c>
      <c r="AJ120" s="49">
        <v>5.0000000000000001E-3</v>
      </c>
      <c r="AK120" s="37"/>
      <c r="AL120" s="37"/>
      <c r="AN120" s="228">
        <f t="shared" si="5"/>
        <v>0.15500000000000005</v>
      </c>
      <c r="AO120" s="7">
        <v>86400</v>
      </c>
      <c r="AP120" s="229">
        <f t="shared" si="6"/>
        <v>13392.000000000005</v>
      </c>
    </row>
    <row r="121" spans="1:42" x14ac:dyDescent="0.25">
      <c r="A121" s="11"/>
      <c r="B121" s="15"/>
      <c r="C121" s="31" t="s">
        <v>89</v>
      </c>
      <c r="D121" s="32"/>
      <c r="F121" s="37">
        <v>0.18</v>
      </c>
      <c r="G121" s="37">
        <v>0.18</v>
      </c>
      <c r="H121" s="37">
        <v>0.185</v>
      </c>
      <c r="I121" s="37">
        <v>0.185</v>
      </c>
      <c r="J121" s="37">
        <v>0.185</v>
      </c>
      <c r="K121" s="37">
        <v>0.185</v>
      </c>
      <c r="L121" s="37">
        <v>0.185</v>
      </c>
      <c r="M121" s="37">
        <v>0.185</v>
      </c>
      <c r="N121" s="37">
        <v>0.185</v>
      </c>
      <c r="O121" s="37">
        <v>0.17499999999999999</v>
      </c>
      <c r="P121" s="37">
        <v>0.17499999999999999</v>
      </c>
      <c r="Q121" s="37">
        <v>0.17499999999999999</v>
      </c>
      <c r="R121" s="37">
        <v>0.17499999999999999</v>
      </c>
      <c r="S121" s="37">
        <v>0.17499999999999999</v>
      </c>
      <c r="T121" s="37">
        <v>0.17499999999999999</v>
      </c>
      <c r="U121" s="37">
        <v>0.17499999999999999</v>
      </c>
      <c r="V121" s="37">
        <v>0.16500000000000001</v>
      </c>
      <c r="W121" s="37">
        <v>0.16500000000000001</v>
      </c>
      <c r="X121" s="37">
        <v>0.16500000000000001</v>
      </c>
      <c r="Y121" s="37">
        <v>0.16500000000000001</v>
      </c>
      <c r="Z121" s="37">
        <v>0.16500000000000001</v>
      </c>
      <c r="AA121" s="37">
        <v>0.16500000000000001</v>
      </c>
      <c r="AB121" s="37">
        <v>0.16500000000000001</v>
      </c>
      <c r="AC121" s="37">
        <v>0.16500000000000001</v>
      </c>
      <c r="AD121" s="37">
        <v>0.16500000000000001</v>
      </c>
      <c r="AE121" s="37">
        <v>0.16500000000000001</v>
      </c>
      <c r="AF121" s="37">
        <v>0.16500000000000001</v>
      </c>
      <c r="AG121" s="37">
        <v>0.16500000000000001</v>
      </c>
      <c r="AH121" s="37">
        <v>0.16500000000000001</v>
      </c>
      <c r="AI121" s="37">
        <v>0.16500000000000001</v>
      </c>
      <c r="AJ121" s="49">
        <v>0.16500000000000001</v>
      </c>
      <c r="AK121" s="37"/>
      <c r="AL121" s="37"/>
      <c r="AN121" s="228">
        <f t="shared" si="5"/>
        <v>5.3549999999999995</v>
      </c>
      <c r="AO121" s="7">
        <v>86400</v>
      </c>
      <c r="AP121" s="229">
        <f t="shared" si="6"/>
        <v>462671.99999999994</v>
      </c>
    </row>
    <row r="122" spans="1:42" x14ac:dyDescent="0.25">
      <c r="A122" s="11"/>
      <c r="B122" s="15"/>
      <c r="C122" s="31" t="s">
        <v>90</v>
      </c>
      <c r="D122" s="32"/>
      <c r="F122" s="37">
        <v>0.01</v>
      </c>
      <c r="G122" s="37">
        <v>0.01</v>
      </c>
      <c r="H122" s="37">
        <v>0.01</v>
      </c>
      <c r="I122" s="37">
        <v>0.01</v>
      </c>
      <c r="J122" s="37">
        <v>0.01</v>
      </c>
      <c r="K122" s="37">
        <v>0.01</v>
      </c>
      <c r="L122" s="37">
        <v>0.01</v>
      </c>
      <c r="M122" s="37">
        <v>0.01</v>
      </c>
      <c r="N122" s="37">
        <v>0.01</v>
      </c>
      <c r="O122" s="37">
        <v>0.01</v>
      </c>
      <c r="P122" s="37">
        <v>0.01</v>
      </c>
      <c r="Q122" s="37">
        <v>0.01</v>
      </c>
      <c r="R122" s="37">
        <v>0.01</v>
      </c>
      <c r="S122" s="37">
        <v>0.01</v>
      </c>
      <c r="T122" s="37">
        <v>0.01</v>
      </c>
      <c r="U122" s="37">
        <v>0.01</v>
      </c>
      <c r="V122" s="37">
        <v>0.01</v>
      </c>
      <c r="W122" s="37">
        <v>0.01</v>
      </c>
      <c r="X122" s="37">
        <v>0.01</v>
      </c>
      <c r="Y122" s="37">
        <v>0.01</v>
      </c>
      <c r="Z122" s="37">
        <v>0.01</v>
      </c>
      <c r="AA122" s="37">
        <v>0.01</v>
      </c>
      <c r="AB122" s="37">
        <v>0.01</v>
      </c>
      <c r="AC122" s="37">
        <v>0.01</v>
      </c>
      <c r="AD122" s="37">
        <v>0.01</v>
      </c>
      <c r="AE122" s="37">
        <v>0.01</v>
      </c>
      <c r="AF122" s="37">
        <v>0.01</v>
      </c>
      <c r="AG122" s="37">
        <v>0.01</v>
      </c>
      <c r="AH122" s="37">
        <v>0.01</v>
      </c>
      <c r="AI122" s="37">
        <v>0.01</v>
      </c>
      <c r="AJ122" s="49">
        <v>0.01</v>
      </c>
      <c r="AK122" s="37"/>
      <c r="AL122" s="37"/>
      <c r="AN122" s="228">
        <f t="shared" si="5"/>
        <v>0.31000000000000011</v>
      </c>
      <c r="AO122" s="7">
        <v>86400</v>
      </c>
      <c r="AP122" s="229">
        <f t="shared" si="6"/>
        <v>26784.000000000011</v>
      </c>
    </row>
    <row r="123" spans="1:42" x14ac:dyDescent="0.25">
      <c r="A123" s="11"/>
      <c r="B123" s="15"/>
      <c r="C123" s="31" t="s">
        <v>91</v>
      </c>
      <c r="D123" s="32"/>
      <c r="F123" s="37">
        <v>0.1</v>
      </c>
      <c r="G123" s="37">
        <v>0.1</v>
      </c>
      <c r="H123" s="37">
        <v>0.105</v>
      </c>
      <c r="I123" s="37">
        <v>0.105</v>
      </c>
      <c r="J123" s="37">
        <v>0.105</v>
      </c>
      <c r="K123" s="37">
        <v>0.105</v>
      </c>
      <c r="L123" s="37">
        <v>0.105</v>
      </c>
      <c r="M123" s="37">
        <v>0.105</v>
      </c>
      <c r="N123" s="37">
        <v>0.105</v>
      </c>
      <c r="O123" s="37">
        <v>0.105</v>
      </c>
      <c r="P123" s="37">
        <v>0.105</v>
      </c>
      <c r="Q123" s="37">
        <v>0.105</v>
      </c>
      <c r="R123" s="37">
        <v>0.105</v>
      </c>
      <c r="S123" s="37">
        <v>0.105</v>
      </c>
      <c r="T123" s="37">
        <v>0.105</v>
      </c>
      <c r="U123" s="37">
        <v>0.105</v>
      </c>
      <c r="V123" s="37">
        <v>0.1</v>
      </c>
      <c r="W123" s="37">
        <v>0.1</v>
      </c>
      <c r="X123" s="37">
        <v>0.1</v>
      </c>
      <c r="Y123" s="37">
        <v>0.1</v>
      </c>
      <c r="Z123" s="37">
        <v>0.1</v>
      </c>
      <c r="AA123" s="37">
        <v>0.1</v>
      </c>
      <c r="AB123" s="37">
        <v>0.1</v>
      </c>
      <c r="AC123" s="37">
        <v>0.1</v>
      </c>
      <c r="AD123" s="37">
        <v>0.1</v>
      </c>
      <c r="AE123" s="37">
        <v>0.1</v>
      </c>
      <c r="AF123" s="37">
        <v>0.1</v>
      </c>
      <c r="AG123" s="37">
        <v>0.1</v>
      </c>
      <c r="AH123" s="37">
        <v>0.1</v>
      </c>
      <c r="AI123" s="37">
        <v>0.1</v>
      </c>
      <c r="AJ123" s="49">
        <v>0.1</v>
      </c>
      <c r="AK123" s="37"/>
      <c r="AL123" s="37"/>
      <c r="AN123" s="228">
        <f t="shared" si="5"/>
        <v>3.1700000000000013</v>
      </c>
      <c r="AO123" s="7">
        <v>86400</v>
      </c>
      <c r="AP123" s="229">
        <f t="shared" si="6"/>
        <v>273888.00000000012</v>
      </c>
    </row>
    <row r="124" spans="1:42" x14ac:dyDescent="0.25">
      <c r="A124" s="11"/>
      <c r="B124" s="15"/>
      <c r="C124" s="31" t="s">
        <v>92</v>
      </c>
      <c r="D124" s="32"/>
      <c r="F124" s="37">
        <v>0.1</v>
      </c>
      <c r="G124" s="37">
        <v>0.1</v>
      </c>
      <c r="H124" s="37">
        <v>0.105</v>
      </c>
      <c r="I124" s="37">
        <v>0.105</v>
      </c>
      <c r="J124" s="37">
        <v>0.105</v>
      </c>
      <c r="K124" s="37">
        <v>0.105</v>
      </c>
      <c r="L124" s="37">
        <v>0.105</v>
      </c>
      <c r="M124" s="37">
        <v>0.105</v>
      </c>
      <c r="N124" s="37">
        <v>0.105</v>
      </c>
      <c r="O124" s="37">
        <v>0.1</v>
      </c>
      <c r="P124" s="37">
        <v>0.1</v>
      </c>
      <c r="Q124" s="37">
        <v>0.1</v>
      </c>
      <c r="R124" s="37">
        <v>0.1</v>
      </c>
      <c r="S124" s="37">
        <v>0.1</v>
      </c>
      <c r="T124" s="37">
        <v>0.1</v>
      </c>
      <c r="U124" s="37">
        <v>0.1</v>
      </c>
      <c r="V124" s="37">
        <v>0.09</v>
      </c>
      <c r="W124" s="37">
        <v>0.09</v>
      </c>
      <c r="X124" s="37">
        <v>0.09</v>
      </c>
      <c r="Y124" s="37">
        <v>0.09</v>
      </c>
      <c r="Z124" s="37">
        <v>0.09</v>
      </c>
      <c r="AA124" s="37">
        <v>0.09</v>
      </c>
      <c r="AB124" s="37">
        <v>0.09</v>
      </c>
      <c r="AC124" s="37">
        <v>0.09</v>
      </c>
      <c r="AD124" s="37">
        <v>0.09</v>
      </c>
      <c r="AE124" s="37">
        <v>0.09</v>
      </c>
      <c r="AF124" s="37">
        <v>0.09</v>
      </c>
      <c r="AG124" s="37">
        <v>0.09</v>
      </c>
      <c r="AH124" s="37">
        <v>0.09</v>
      </c>
      <c r="AI124" s="37">
        <v>0.09</v>
      </c>
      <c r="AJ124" s="49">
        <v>0.09</v>
      </c>
      <c r="AK124" s="37"/>
      <c r="AL124" s="37"/>
      <c r="AN124" s="228">
        <f t="shared" si="5"/>
        <v>2.9849999999999994</v>
      </c>
      <c r="AO124" s="7">
        <v>86400</v>
      </c>
      <c r="AP124" s="229">
        <f t="shared" si="6"/>
        <v>257903.99999999994</v>
      </c>
    </row>
    <row r="125" spans="1:42" x14ac:dyDescent="0.25">
      <c r="A125" s="11"/>
      <c r="B125" s="15"/>
      <c r="C125" s="31" t="s">
        <v>93</v>
      </c>
      <c r="D125" s="32"/>
      <c r="F125" s="37">
        <v>0.5</v>
      </c>
      <c r="G125" s="37">
        <v>0.5</v>
      </c>
      <c r="H125" s="37">
        <v>0.51</v>
      </c>
      <c r="I125" s="37">
        <v>0.51</v>
      </c>
      <c r="J125" s="37">
        <v>0.51</v>
      </c>
      <c r="K125" s="37">
        <v>0.51</v>
      </c>
      <c r="L125" s="37">
        <v>0.51</v>
      </c>
      <c r="M125" s="37">
        <v>0.51</v>
      </c>
      <c r="N125" s="37">
        <v>0.51</v>
      </c>
      <c r="O125" s="37">
        <v>0.505</v>
      </c>
      <c r="P125" s="37">
        <v>0.505</v>
      </c>
      <c r="Q125" s="37">
        <v>0.505</v>
      </c>
      <c r="R125" s="37">
        <v>0.505</v>
      </c>
      <c r="S125" s="37">
        <v>0.505</v>
      </c>
      <c r="T125" s="37">
        <v>0.505</v>
      </c>
      <c r="U125" s="37">
        <v>0.505</v>
      </c>
      <c r="V125" s="37">
        <v>0.49</v>
      </c>
      <c r="W125" s="37">
        <v>0.49</v>
      </c>
      <c r="X125" s="37">
        <v>0.49</v>
      </c>
      <c r="Y125" s="37">
        <v>0.49</v>
      </c>
      <c r="Z125" s="37">
        <v>0.49</v>
      </c>
      <c r="AA125" s="37">
        <v>0.49</v>
      </c>
      <c r="AB125" s="37">
        <v>0.49</v>
      </c>
      <c r="AC125" s="37">
        <v>0.49</v>
      </c>
      <c r="AD125" s="37">
        <v>0.49</v>
      </c>
      <c r="AE125" s="37">
        <v>0.49</v>
      </c>
      <c r="AF125" s="37">
        <v>0.49</v>
      </c>
      <c r="AG125" s="37">
        <v>0.49</v>
      </c>
      <c r="AH125" s="37">
        <v>0.49</v>
      </c>
      <c r="AI125" s="37">
        <v>0.49</v>
      </c>
      <c r="AJ125" s="49">
        <v>0.49</v>
      </c>
      <c r="AK125" s="37"/>
      <c r="AL125" s="37"/>
      <c r="AN125" s="228">
        <f t="shared" si="5"/>
        <v>15.455000000000002</v>
      </c>
      <c r="AO125" s="7">
        <v>86400</v>
      </c>
      <c r="AP125" s="229">
        <f t="shared" si="6"/>
        <v>1335312.0000000002</v>
      </c>
    </row>
    <row r="126" spans="1:42" x14ac:dyDescent="0.25">
      <c r="A126" s="11"/>
      <c r="B126" s="15"/>
      <c r="C126" s="33" t="s">
        <v>94</v>
      </c>
      <c r="D126" s="34"/>
      <c r="F126" s="37">
        <v>0.04</v>
      </c>
      <c r="G126" s="37">
        <v>0.04</v>
      </c>
      <c r="H126" s="37">
        <v>4.4999999999999998E-2</v>
      </c>
      <c r="I126" s="37">
        <v>4.4999999999999998E-2</v>
      </c>
      <c r="J126" s="37">
        <v>4.4999999999999998E-2</v>
      </c>
      <c r="K126" s="37">
        <v>4.4999999999999998E-2</v>
      </c>
      <c r="L126" s="37">
        <v>4.4999999999999998E-2</v>
      </c>
      <c r="M126" s="37">
        <v>4.4999999999999998E-2</v>
      </c>
      <c r="N126" s="37">
        <v>4.4999999999999998E-2</v>
      </c>
      <c r="O126" s="37">
        <v>4.4999999999999998E-2</v>
      </c>
      <c r="P126" s="37">
        <v>4.4999999999999998E-2</v>
      </c>
      <c r="Q126" s="37">
        <v>4.4999999999999998E-2</v>
      </c>
      <c r="R126" s="37">
        <v>4.4999999999999998E-2</v>
      </c>
      <c r="S126" s="37">
        <v>4.4999999999999998E-2</v>
      </c>
      <c r="T126" s="37">
        <v>4.4999999999999998E-2</v>
      </c>
      <c r="U126" s="37">
        <v>4.4999999999999998E-2</v>
      </c>
      <c r="V126" s="37">
        <v>4.4999999999999998E-2</v>
      </c>
      <c r="W126" s="37">
        <v>4.4999999999999998E-2</v>
      </c>
      <c r="X126" s="37">
        <v>4.4999999999999998E-2</v>
      </c>
      <c r="Y126" s="37">
        <v>4.4999999999999998E-2</v>
      </c>
      <c r="Z126" s="37">
        <v>4.4999999999999998E-2</v>
      </c>
      <c r="AA126" s="37">
        <v>4.4999999999999998E-2</v>
      </c>
      <c r="AB126" s="37">
        <v>4.4999999999999998E-2</v>
      </c>
      <c r="AC126" s="37">
        <v>4.4999999999999998E-2</v>
      </c>
      <c r="AD126" s="37">
        <v>4.4999999999999998E-2</v>
      </c>
      <c r="AE126" s="37">
        <v>4.4999999999999998E-2</v>
      </c>
      <c r="AF126" s="37">
        <v>4.4999999999999998E-2</v>
      </c>
      <c r="AG126" s="37">
        <v>4.4999999999999998E-2</v>
      </c>
      <c r="AH126" s="37">
        <v>4.4999999999999998E-2</v>
      </c>
      <c r="AI126" s="37">
        <v>4.4999999999999998E-2</v>
      </c>
      <c r="AJ126" s="49">
        <v>4.4999999999999998E-2</v>
      </c>
      <c r="AK126" s="37"/>
      <c r="AL126" s="37"/>
      <c r="AN126" s="228">
        <f t="shared" si="5"/>
        <v>1.3849999999999998</v>
      </c>
      <c r="AO126" s="7">
        <v>86400</v>
      </c>
      <c r="AP126" s="229">
        <f t="shared" si="6"/>
        <v>119663.99999999999</v>
      </c>
    </row>
    <row r="127" spans="1:42" x14ac:dyDescent="0.25">
      <c r="A127" s="11"/>
      <c r="B127" s="15"/>
      <c r="C127" s="188" t="s">
        <v>95</v>
      </c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214"/>
      <c r="AK127" s="188"/>
      <c r="AL127" s="188"/>
      <c r="AN127" s="228">
        <f t="shared" si="5"/>
        <v>0</v>
      </c>
      <c r="AO127" s="7">
        <v>86400</v>
      </c>
      <c r="AP127" s="229">
        <f t="shared" si="6"/>
        <v>0</v>
      </c>
    </row>
    <row r="128" spans="1:42" x14ac:dyDescent="0.25">
      <c r="A128" s="11"/>
      <c r="B128" s="15"/>
      <c r="C128" s="33" t="s">
        <v>96</v>
      </c>
      <c r="D128" s="34"/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49">
        <v>0</v>
      </c>
      <c r="AK128" s="37"/>
      <c r="AL128" s="37"/>
      <c r="AN128" s="228">
        <f t="shared" si="5"/>
        <v>0</v>
      </c>
      <c r="AO128" s="7">
        <v>86400</v>
      </c>
      <c r="AP128" s="229">
        <f t="shared" si="6"/>
        <v>0</v>
      </c>
    </row>
    <row r="129" spans="1:42" x14ac:dyDescent="0.25">
      <c r="A129" s="11"/>
      <c r="B129" s="15"/>
      <c r="C129" s="33" t="s">
        <v>97</v>
      </c>
      <c r="D129" s="34"/>
      <c r="F129" s="37">
        <v>0.04</v>
      </c>
      <c r="G129" s="37">
        <v>0.04</v>
      </c>
      <c r="H129" s="37">
        <v>0.04</v>
      </c>
      <c r="I129" s="37">
        <v>0.04</v>
      </c>
      <c r="J129" s="37">
        <v>0.04</v>
      </c>
      <c r="K129" s="37">
        <v>0.04</v>
      </c>
      <c r="L129" s="37">
        <v>0.04</v>
      </c>
      <c r="M129" s="37">
        <v>0.04</v>
      </c>
      <c r="N129" s="37">
        <v>0.04</v>
      </c>
      <c r="O129" s="37">
        <v>0.04</v>
      </c>
      <c r="P129" s="37">
        <v>0.04</v>
      </c>
      <c r="Q129" s="37">
        <v>0.04</v>
      </c>
      <c r="R129" s="37">
        <v>0.04</v>
      </c>
      <c r="S129" s="37">
        <v>0.04</v>
      </c>
      <c r="T129" s="37">
        <v>0.04</v>
      </c>
      <c r="U129" s="37">
        <v>0.04</v>
      </c>
      <c r="V129" s="37">
        <v>0.04</v>
      </c>
      <c r="W129" s="37">
        <v>0.04</v>
      </c>
      <c r="X129" s="37">
        <v>0.04</v>
      </c>
      <c r="Y129" s="37">
        <v>0.04</v>
      </c>
      <c r="Z129" s="37">
        <v>0.04</v>
      </c>
      <c r="AA129" s="37">
        <v>0.04</v>
      </c>
      <c r="AB129" s="37">
        <v>0.04</v>
      </c>
      <c r="AC129" s="37">
        <v>0.04</v>
      </c>
      <c r="AD129" s="37">
        <v>0.04</v>
      </c>
      <c r="AE129" s="37">
        <v>0.04</v>
      </c>
      <c r="AF129" s="37">
        <v>0.04</v>
      </c>
      <c r="AG129" s="37">
        <v>0.04</v>
      </c>
      <c r="AH129" s="37">
        <v>0.04</v>
      </c>
      <c r="AI129" s="37">
        <v>0.04</v>
      </c>
      <c r="AJ129" s="49">
        <v>0.04</v>
      </c>
      <c r="AK129" s="37"/>
      <c r="AL129" s="37"/>
      <c r="AN129" s="228">
        <f t="shared" si="5"/>
        <v>1.2400000000000004</v>
      </c>
      <c r="AO129" s="7">
        <v>86400</v>
      </c>
      <c r="AP129" s="229">
        <f t="shared" si="6"/>
        <v>107136.00000000004</v>
      </c>
    </row>
    <row r="130" spans="1:42" x14ac:dyDescent="0.25">
      <c r="A130" s="11"/>
      <c r="B130" s="15"/>
      <c r="C130" s="188" t="s">
        <v>98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214"/>
      <c r="AK130" s="188"/>
      <c r="AL130" s="188"/>
      <c r="AN130" s="228">
        <f t="shared" si="5"/>
        <v>0</v>
      </c>
      <c r="AO130" s="7">
        <v>86400</v>
      </c>
      <c r="AP130" s="229">
        <f t="shared" si="6"/>
        <v>0</v>
      </c>
    </row>
    <row r="131" spans="1:42" x14ac:dyDescent="0.25">
      <c r="A131" s="11"/>
      <c r="B131" s="15"/>
      <c r="C131" s="33" t="s">
        <v>99</v>
      </c>
      <c r="D131" s="34"/>
      <c r="F131" s="37">
        <v>0.02</v>
      </c>
      <c r="G131" s="37">
        <v>0.02</v>
      </c>
      <c r="H131" s="37">
        <v>0.02</v>
      </c>
      <c r="I131" s="37">
        <v>0.02</v>
      </c>
      <c r="J131" s="37">
        <v>0.02</v>
      </c>
      <c r="K131" s="37">
        <v>0.02</v>
      </c>
      <c r="L131" s="37">
        <v>0.02</v>
      </c>
      <c r="M131" s="37">
        <v>0.02</v>
      </c>
      <c r="N131" s="37">
        <v>0.02</v>
      </c>
      <c r="O131" s="37">
        <v>0.02</v>
      </c>
      <c r="P131" s="37">
        <v>0.02</v>
      </c>
      <c r="Q131" s="37">
        <v>0.02</v>
      </c>
      <c r="R131" s="37">
        <v>0.02</v>
      </c>
      <c r="S131" s="37">
        <v>0.02</v>
      </c>
      <c r="T131" s="37">
        <v>0.02</v>
      </c>
      <c r="U131" s="37">
        <v>0.02</v>
      </c>
      <c r="V131" s="37">
        <v>0.02</v>
      </c>
      <c r="W131" s="37">
        <v>0.02</v>
      </c>
      <c r="X131" s="37">
        <v>0.02</v>
      </c>
      <c r="Y131" s="37">
        <v>0.02</v>
      </c>
      <c r="Z131" s="37">
        <v>0.02</v>
      </c>
      <c r="AA131" s="37">
        <v>0.02</v>
      </c>
      <c r="AB131" s="37">
        <v>0.02</v>
      </c>
      <c r="AC131" s="37">
        <v>0.02</v>
      </c>
      <c r="AD131" s="37">
        <v>0.02</v>
      </c>
      <c r="AE131" s="37">
        <v>0.02</v>
      </c>
      <c r="AF131" s="37">
        <v>0.02</v>
      </c>
      <c r="AG131" s="37">
        <v>0.02</v>
      </c>
      <c r="AH131" s="37">
        <v>0.02</v>
      </c>
      <c r="AI131" s="37">
        <v>0.02</v>
      </c>
      <c r="AJ131" s="49">
        <v>0.02</v>
      </c>
      <c r="AK131" s="37"/>
      <c r="AL131" s="37"/>
      <c r="AN131" s="228">
        <f t="shared" si="5"/>
        <v>0.62000000000000022</v>
      </c>
      <c r="AO131" s="7">
        <v>86400</v>
      </c>
      <c r="AP131" s="229">
        <f t="shared" si="6"/>
        <v>53568.000000000022</v>
      </c>
    </row>
    <row r="132" spans="1:42" x14ac:dyDescent="0.25">
      <c r="A132" s="11"/>
      <c r="B132" s="15"/>
      <c r="C132" s="188" t="s">
        <v>100</v>
      </c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214"/>
      <c r="AK132" s="188"/>
      <c r="AL132" s="188"/>
      <c r="AN132" s="228">
        <f t="shared" si="5"/>
        <v>0</v>
      </c>
      <c r="AO132" s="7">
        <v>86400</v>
      </c>
      <c r="AP132" s="229">
        <f t="shared" si="6"/>
        <v>0</v>
      </c>
    </row>
    <row r="133" spans="1:42" x14ac:dyDescent="0.25">
      <c r="A133" s="11"/>
      <c r="B133" s="15"/>
      <c r="C133" s="33" t="s">
        <v>101</v>
      </c>
      <c r="D133" s="34"/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49">
        <v>0</v>
      </c>
      <c r="AK133" s="37"/>
      <c r="AL133" s="37"/>
      <c r="AN133" s="228">
        <f t="shared" si="5"/>
        <v>0</v>
      </c>
      <c r="AO133" s="7">
        <v>86400</v>
      </c>
      <c r="AP133" s="229">
        <f t="shared" si="6"/>
        <v>0</v>
      </c>
    </row>
    <row r="134" spans="1:42" x14ac:dyDescent="0.25">
      <c r="A134" s="11"/>
      <c r="B134" s="15"/>
      <c r="C134" s="188" t="s">
        <v>102</v>
      </c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214"/>
      <c r="AK134" s="188"/>
      <c r="AL134" s="188"/>
      <c r="AN134" s="228">
        <f t="shared" ref="AN134:AN157" si="7">SUM(F134:AJ134)</f>
        <v>0</v>
      </c>
      <c r="AO134" s="7">
        <v>86400</v>
      </c>
      <c r="AP134" s="229">
        <f t="shared" ref="AP134:AP157" si="8">AN134*AO134</f>
        <v>0</v>
      </c>
    </row>
    <row r="135" spans="1:42" x14ac:dyDescent="0.25">
      <c r="A135" s="11"/>
      <c r="B135" s="15"/>
      <c r="C135" s="33" t="s">
        <v>103</v>
      </c>
      <c r="D135" s="34"/>
      <c r="F135" s="37">
        <v>0.09</v>
      </c>
      <c r="G135" s="37">
        <v>0.09</v>
      </c>
      <c r="H135" s="37">
        <v>9.5000000000000001E-2</v>
      </c>
      <c r="I135" s="37">
        <v>9.5000000000000001E-2</v>
      </c>
      <c r="J135" s="37">
        <v>9.5000000000000001E-2</v>
      </c>
      <c r="K135" s="37">
        <v>9.5000000000000001E-2</v>
      </c>
      <c r="L135" s="37">
        <v>9.5000000000000001E-2</v>
      </c>
      <c r="M135" s="37">
        <v>9.5000000000000001E-2</v>
      </c>
      <c r="N135" s="37">
        <v>9.5000000000000001E-2</v>
      </c>
      <c r="O135" s="37">
        <v>8.5000000000000006E-2</v>
      </c>
      <c r="P135" s="37">
        <v>8.5000000000000006E-2</v>
      </c>
      <c r="Q135" s="37">
        <v>8.5000000000000006E-2</v>
      </c>
      <c r="R135" s="37">
        <v>8.5000000000000006E-2</v>
      </c>
      <c r="S135" s="37">
        <v>8.5000000000000006E-2</v>
      </c>
      <c r="T135" s="37">
        <v>8.5000000000000006E-2</v>
      </c>
      <c r="U135" s="37">
        <v>8.5000000000000006E-2</v>
      </c>
      <c r="V135" s="37">
        <v>0.08</v>
      </c>
      <c r="W135" s="37">
        <v>0.08</v>
      </c>
      <c r="X135" s="37">
        <v>0.08</v>
      </c>
      <c r="Y135" s="37">
        <v>0.08</v>
      </c>
      <c r="Z135" s="37">
        <v>0.08</v>
      </c>
      <c r="AA135" s="37">
        <v>0.08</v>
      </c>
      <c r="AB135" s="37">
        <v>0.08</v>
      </c>
      <c r="AC135" s="37">
        <v>0.08</v>
      </c>
      <c r="AD135" s="37">
        <v>0.08</v>
      </c>
      <c r="AE135" s="37">
        <v>0.08</v>
      </c>
      <c r="AF135" s="37">
        <v>0.08</v>
      </c>
      <c r="AG135" s="37">
        <v>0.08</v>
      </c>
      <c r="AH135" s="37">
        <v>0.08</v>
      </c>
      <c r="AI135" s="37">
        <v>0.08</v>
      </c>
      <c r="AJ135" s="49">
        <v>0.08</v>
      </c>
      <c r="AK135" s="37"/>
      <c r="AL135" s="37"/>
      <c r="AN135" s="228">
        <f t="shared" si="7"/>
        <v>2.6400000000000006</v>
      </c>
      <c r="AO135" s="7">
        <v>86400</v>
      </c>
      <c r="AP135" s="229">
        <f t="shared" si="8"/>
        <v>228096.00000000006</v>
      </c>
    </row>
    <row r="136" spans="1:42" x14ac:dyDescent="0.25">
      <c r="A136" s="11"/>
      <c r="B136" s="15"/>
      <c r="C136" s="33" t="s">
        <v>104</v>
      </c>
      <c r="D136" s="34"/>
      <c r="F136" s="37">
        <v>0.04</v>
      </c>
      <c r="G136" s="37">
        <v>0.04</v>
      </c>
      <c r="H136" s="37">
        <v>0.04</v>
      </c>
      <c r="I136" s="37">
        <v>0.04</v>
      </c>
      <c r="J136" s="37">
        <v>0.04</v>
      </c>
      <c r="K136" s="37">
        <v>0.04</v>
      </c>
      <c r="L136" s="37">
        <v>0.04</v>
      </c>
      <c r="M136" s="37">
        <v>0.04</v>
      </c>
      <c r="N136" s="37">
        <v>0.04</v>
      </c>
      <c r="O136" s="37">
        <v>0.04</v>
      </c>
      <c r="P136" s="37">
        <v>0.04</v>
      </c>
      <c r="Q136" s="37">
        <v>0.04</v>
      </c>
      <c r="R136" s="37">
        <v>0.04</v>
      </c>
      <c r="S136" s="37">
        <v>0.04</v>
      </c>
      <c r="T136" s="37">
        <v>0.04</v>
      </c>
      <c r="U136" s="37">
        <v>0.04</v>
      </c>
      <c r="V136" s="37">
        <v>0.04</v>
      </c>
      <c r="W136" s="37">
        <v>0.04</v>
      </c>
      <c r="X136" s="37">
        <v>0.04</v>
      </c>
      <c r="Y136" s="37">
        <v>0.04</v>
      </c>
      <c r="Z136" s="37">
        <v>0.04</v>
      </c>
      <c r="AA136" s="37">
        <v>0.04</v>
      </c>
      <c r="AB136" s="37">
        <v>0.04</v>
      </c>
      <c r="AC136" s="37">
        <v>0.04</v>
      </c>
      <c r="AD136" s="37">
        <v>0.04</v>
      </c>
      <c r="AE136" s="37">
        <v>0.04</v>
      </c>
      <c r="AF136" s="37">
        <v>0.04</v>
      </c>
      <c r="AG136" s="37">
        <v>0.04</v>
      </c>
      <c r="AH136" s="37">
        <v>0.04</v>
      </c>
      <c r="AI136" s="37">
        <v>0.04</v>
      </c>
      <c r="AJ136" s="49">
        <v>0.04</v>
      </c>
      <c r="AK136" s="37"/>
      <c r="AL136" s="37"/>
      <c r="AN136" s="228">
        <f t="shared" si="7"/>
        <v>1.2400000000000004</v>
      </c>
      <c r="AO136" s="7">
        <v>86400</v>
      </c>
      <c r="AP136" s="229">
        <f t="shared" si="8"/>
        <v>107136.00000000004</v>
      </c>
    </row>
    <row r="137" spans="1:42" x14ac:dyDescent="0.25">
      <c r="A137" s="11"/>
      <c r="B137" s="15"/>
      <c r="C137" s="188" t="s">
        <v>105</v>
      </c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214"/>
      <c r="AK137" s="188"/>
      <c r="AL137" s="188"/>
      <c r="AN137" s="228">
        <f t="shared" si="7"/>
        <v>0</v>
      </c>
      <c r="AO137" s="7">
        <v>86400</v>
      </c>
      <c r="AP137" s="229">
        <f t="shared" si="8"/>
        <v>0</v>
      </c>
    </row>
    <row r="138" spans="1:42" x14ac:dyDescent="0.25">
      <c r="A138" s="11"/>
      <c r="B138" s="15"/>
      <c r="C138" s="33" t="s">
        <v>106</v>
      </c>
      <c r="D138" s="34"/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49">
        <v>0</v>
      </c>
      <c r="AK138" s="37"/>
      <c r="AL138" s="37"/>
      <c r="AN138" s="228">
        <f t="shared" si="7"/>
        <v>0</v>
      </c>
      <c r="AO138" s="7">
        <v>86400</v>
      </c>
      <c r="AP138" s="229">
        <f t="shared" si="8"/>
        <v>0</v>
      </c>
    </row>
    <row r="139" spans="1:42" x14ac:dyDescent="0.25">
      <c r="A139" s="11"/>
      <c r="B139" s="15"/>
      <c r="C139" s="35" t="s">
        <v>107</v>
      </c>
      <c r="D139" s="36"/>
      <c r="F139" s="37">
        <v>0.02</v>
      </c>
      <c r="G139" s="37">
        <v>0.02</v>
      </c>
      <c r="H139" s="37">
        <v>0.02</v>
      </c>
      <c r="I139" s="37">
        <v>0.02</v>
      </c>
      <c r="J139" s="37">
        <v>0.02</v>
      </c>
      <c r="K139" s="37">
        <v>0.02</v>
      </c>
      <c r="L139" s="37">
        <v>0.02</v>
      </c>
      <c r="M139" s="37">
        <v>0.02</v>
      </c>
      <c r="N139" s="37">
        <v>0.02</v>
      </c>
      <c r="O139" s="37">
        <v>0.02</v>
      </c>
      <c r="P139" s="37">
        <v>0.02</v>
      </c>
      <c r="Q139" s="37">
        <v>0.02</v>
      </c>
      <c r="R139" s="37">
        <v>0.02</v>
      </c>
      <c r="S139" s="37">
        <v>0.02</v>
      </c>
      <c r="T139" s="37">
        <v>0.02</v>
      </c>
      <c r="U139" s="37">
        <v>0.02</v>
      </c>
      <c r="V139" s="37">
        <v>0.02</v>
      </c>
      <c r="W139" s="37">
        <v>0.02</v>
      </c>
      <c r="X139" s="37">
        <v>0.02</v>
      </c>
      <c r="Y139" s="37">
        <v>0.02</v>
      </c>
      <c r="Z139" s="37">
        <v>0.02</v>
      </c>
      <c r="AA139" s="37">
        <v>0.02</v>
      </c>
      <c r="AB139" s="37">
        <v>0.02</v>
      </c>
      <c r="AC139" s="37">
        <v>0.02</v>
      </c>
      <c r="AD139" s="37">
        <v>0.02</v>
      </c>
      <c r="AE139" s="37">
        <v>0.02</v>
      </c>
      <c r="AF139" s="37">
        <v>0.02</v>
      </c>
      <c r="AG139" s="37">
        <v>0.02</v>
      </c>
      <c r="AH139" s="37">
        <v>0.02</v>
      </c>
      <c r="AI139" s="37">
        <v>0.02</v>
      </c>
      <c r="AJ139" s="49">
        <v>0.02</v>
      </c>
      <c r="AK139" s="37"/>
      <c r="AL139" s="37"/>
      <c r="AN139" s="228">
        <f t="shared" si="7"/>
        <v>0.62000000000000022</v>
      </c>
      <c r="AO139" s="7">
        <v>86400</v>
      </c>
      <c r="AP139" s="229">
        <f t="shared" si="8"/>
        <v>53568.000000000022</v>
      </c>
    </row>
    <row r="140" spans="1:42" x14ac:dyDescent="0.25">
      <c r="A140" s="11"/>
      <c r="B140" s="15"/>
      <c r="C140" s="35" t="s">
        <v>108</v>
      </c>
      <c r="D140" s="36"/>
      <c r="F140" s="37">
        <v>0.04</v>
      </c>
      <c r="G140" s="37">
        <v>0.04</v>
      </c>
      <c r="H140" s="37">
        <v>4.4999999999999998E-2</v>
      </c>
      <c r="I140" s="37">
        <v>4.4999999999999998E-2</v>
      </c>
      <c r="J140" s="37">
        <v>4.4999999999999998E-2</v>
      </c>
      <c r="K140" s="37">
        <v>4.4999999999999998E-2</v>
      </c>
      <c r="L140" s="37">
        <v>4.4999999999999998E-2</v>
      </c>
      <c r="M140" s="37">
        <v>4.4999999999999998E-2</v>
      </c>
      <c r="N140" s="37">
        <v>4.4999999999999998E-2</v>
      </c>
      <c r="O140" s="37">
        <v>4.4999999999999998E-2</v>
      </c>
      <c r="P140" s="37">
        <v>4.4999999999999998E-2</v>
      </c>
      <c r="Q140" s="37">
        <v>4.4999999999999998E-2</v>
      </c>
      <c r="R140" s="37">
        <v>4.4999999999999998E-2</v>
      </c>
      <c r="S140" s="37">
        <v>4.4999999999999998E-2</v>
      </c>
      <c r="T140" s="37">
        <v>4.4999999999999998E-2</v>
      </c>
      <c r="U140" s="37">
        <v>4.4999999999999998E-2</v>
      </c>
      <c r="V140" s="37">
        <v>4.4999999999999998E-2</v>
      </c>
      <c r="W140" s="37">
        <v>4.4999999999999998E-2</v>
      </c>
      <c r="X140" s="37">
        <v>4.4999999999999998E-2</v>
      </c>
      <c r="Y140" s="37">
        <v>4.4999999999999998E-2</v>
      </c>
      <c r="Z140" s="37">
        <v>4.4999999999999998E-2</v>
      </c>
      <c r="AA140" s="37">
        <v>4.4999999999999998E-2</v>
      </c>
      <c r="AB140" s="37">
        <v>4.4999999999999998E-2</v>
      </c>
      <c r="AC140" s="37">
        <v>4.4999999999999998E-2</v>
      </c>
      <c r="AD140" s="37">
        <v>4.4999999999999998E-2</v>
      </c>
      <c r="AE140" s="37">
        <v>4.4999999999999998E-2</v>
      </c>
      <c r="AF140" s="37">
        <v>4.4999999999999998E-2</v>
      </c>
      <c r="AG140" s="37">
        <v>4.4999999999999998E-2</v>
      </c>
      <c r="AH140" s="37">
        <v>4.4999999999999998E-2</v>
      </c>
      <c r="AI140" s="37">
        <v>4.4999999999999998E-2</v>
      </c>
      <c r="AJ140" s="49">
        <v>4.4999999999999998E-2</v>
      </c>
      <c r="AK140" s="37"/>
      <c r="AL140" s="37"/>
      <c r="AN140" s="228">
        <f t="shared" si="7"/>
        <v>1.3849999999999998</v>
      </c>
      <c r="AO140" s="7">
        <v>86400</v>
      </c>
      <c r="AP140" s="229">
        <f t="shared" si="8"/>
        <v>119663.99999999999</v>
      </c>
    </row>
    <row r="141" spans="1:42" x14ac:dyDescent="0.25">
      <c r="A141" s="11"/>
      <c r="B141" s="15"/>
      <c r="C141" s="35" t="s">
        <v>109</v>
      </c>
      <c r="D141" s="36"/>
      <c r="F141" s="37">
        <v>0.06</v>
      </c>
      <c r="G141" s="37">
        <v>0.06</v>
      </c>
      <c r="H141" s="37">
        <v>6.5000000000000002E-2</v>
      </c>
      <c r="I141" s="37">
        <v>6.5000000000000002E-2</v>
      </c>
      <c r="J141" s="37">
        <v>6.5000000000000002E-2</v>
      </c>
      <c r="K141" s="37">
        <v>6.5000000000000002E-2</v>
      </c>
      <c r="L141" s="37">
        <v>6.5000000000000002E-2</v>
      </c>
      <c r="M141" s="37">
        <v>6.5000000000000002E-2</v>
      </c>
      <c r="N141" s="37">
        <v>6.5000000000000002E-2</v>
      </c>
      <c r="O141" s="37">
        <v>0.06</v>
      </c>
      <c r="P141" s="37">
        <v>0.06</v>
      </c>
      <c r="Q141" s="37">
        <v>0.06</v>
      </c>
      <c r="R141" s="37">
        <v>0.06</v>
      </c>
      <c r="S141" s="37">
        <v>0.06</v>
      </c>
      <c r="T141" s="37">
        <v>0.06</v>
      </c>
      <c r="U141" s="37">
        <v>0.06</v>
      </c>
      <c r="V141" s="37">
        <v>0.06</v>
      </c>
      <c r="W141" s="37">
        <v>0.06</v>
      </c>
      <c r="X141" s="37">
        <v>0.06</v>
      </c>
      <c r="Y141" s="37">
        <v>0.06</v>
      </c>
      <c r="Z141" s="37">
        <v>0.06</v>
      </c>
      <c r="AA141" s="37">
        <v>0.06</v>
      </c>
      <c r="AB141" s="37">
        <v>0.06</v>
      </c>
      <c r="AC141" s="37">
        <v>0.06</v>
      </c>
      <c r="AD141" s="37">
        <v>0.06</v>
      </c>
      <c r="AE141" s="37">
        <v>0.06</v>
      </c>
      <c r="AF141" s="37">
        <v>0.06</v>
      </c>
      <c r="AG141" s="37">
        <v>0.06</v>
      </c>
      <c r="AH141" s="37">
        <v>0.06</v>
      </c>
      <c r="AI141" s="37">
        <v>0.06</v>
      </c>
      <c r="AJ141" s="49">
        <v>0.06</v>
      </c>
      <c r="AK141" s="37"/>
      <c r="AL141" s="37"/>
      <c r="AN141" s="228">
        <f t="shared" si="7"/>
        <v>1.8950000000000011</v>
      </c>
      <c r="AO141" s="7">
        <v>86400</v>
      </c>
      <c r="AP141" s="229">
        <f t="shared" si="8"/>
        <v>163728.00000000009</v>
      </c>
    </row>
    <row r="142" spans="1:42" x14ac:dyDescent="0.25">
      <c r="A142" s="11"/>
      <c r="B142" s="15"/>
      <c r="C142" s="188" t="s">
        <v>110</v>
      </c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214"/>
      <c r="AK142" s="188"/>
      <c r="AL142" s="188"/>
      <c r="AN142" s="228">
        <f t="shared" si="7"/>
        <v>0</v>
      </c>
      <c r="AO142" s="7">
        <v>86400</v>
      </c>
      <c r="AP142" s="229">
        <f t="shared" si="8"/>
        <v>0</v>
      </c>
    </row>
    <row r="143" spans="1:42" x14ac:dyDescent="0.25">
      <c r="A143" s="11"/>
      <c r="B143" s="15"/>
      <c r="C143" s="188" t="s">
        <v>111</v>
      </c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214"/>
      <c r="AK143" s="188"/>
      <c r="AL143" s="188"/>
      <c r="AN143" s="228">
        <f t="shared" si="7"/>
        <v>0</v>
      </c>
      <c r="AO143" s="7">
        <v>86400</v>
      </c>
      <c r="AP143" s="229">
        <f t="shared" si="8"/>
        <v>0</v>
      </c>
    </row>
    <row r="144" spans="1:42" x14ac:dyDescent="0.25">
      <c r="A144" s="11"/>
      <c r="B144" s="15"/>
      <c r="C144" s="188" t="s">
        <v>112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214"/>
      <c r="AK144" s="188"/>
      <c r="AL144" s="188"/>
      <c r="AN144" s="228">
        <f t="shared" si="7"/>
        <v>0</v>
      </c>
      <c r="AO144" s="7">
        <v>86400</v>
      </c>
      <c r="AP144" s="229">
        <f t="shared" si="8"/>
        <v>0</v>
      </c>
    </row>
    <row r="145" spans="1:42" x14ac:dyDescent="0.25">
      <c r="A145" s="11"/>
      <c r="B145" s="15"/>
      <c r="C145" s="35" t="s">
        <v>113</v>
      </c>
      <c r="D145" s="36"/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49">
        <v>0</v>
      </c>
      <c r="AK145" s="37"/>
      <c r="AL145" s="37"/>
      <c r="AN145" s="228">
        <f t="shared" si="7"/>
        <v>0</v>
      </c>
      <c r="AO145" s="7">
        <v>86400</v>
      </c>
      <c r="AP145" s="229">
        <f t="shared" si="8"/>
        <v>0</v>
      </c>
    </row>
    <row r="146" spans="1:42" x14ac:dyDescent="0.25">
      <c r="A146" s="11"/>
      <c r="B146" s="15"/>
      <c r="C146" s="35" t="s">
        <v>114</v>
      </c>
      <c r="D146" s="36"/>
      <c r="F146" s="37">
        <v>0.01</v>
      </c>
      <c r="G146" s="37">
        <v>0.01</v>
      </c>
      <c r="H146" s="37">
        <v>0.01</v>
      </c>
      <c r="I146" s="37">
        <v>0.01</v>
      </c>
      <c r="J146" s="37">
        <v>0.01</v>
      </c>
      <c r="K146" s="37">
        <v>0.01</v>
      </c>
      <c r="L146" s="37">
        <v>0.01</v>
      </c>
      <c r="M146" s="37">
        <v>0.01</v>
      </c>
      <c r="N146" s="37">
        <v>0.01</v>
      </c>
      <c r="O146" s="37">
        <v>0.01</v>
      </c>
      <c r="P146" s="37">
        <v>0.01</v>
      </c>
      <c r="Q146" s="37">
        <v>0.01</v>
      </c>
      <c r="R146" s="37">
        <v>0.01</v>
      </c>
      <c r="S146" s="37">
        <v>0.01</v>
      </c>
      <c r="T146" s="37">
        <v>0.01</v>
      </c>
      <c r="U146" s="37">
        <v>0.01</v>
      </c>
      <c r="V146" s="37">
        <v>0.01</v>
      </c>
      <c r="W146" s="37">
        <v>0.01</v>
      </c>
      <c r="X146" s="37">
        <v>0.01</v>
      </c>
      <c r="Y146" s="37">
        <v>0.01</v>
      </c>
      <c r="Z146" s="37">
        <v>0.01</v>
      </c>
      <c r="AA146" s="37">
        <v>0.01</v>
      </c>
      <c r="AB146" s="37">
        <v>0.01</v>
      </c>
      <c r="AC146" s="37">
        <v>0.01</v>
      </c>
      <c r="AD146" s="37">
        <v>0.01</v>
      </c>
      <c r="AE146" s="37">
        <v>0.01</v>
      </c>
      <c r="AF146" s="37">
        <v>0.01</v>
      </c>
      <c r="AG146" s="37">
        <v>0.01</v>
      </c>
      <c r="AH146" s="37">
        <v>0.01</v>
      </c>
      <c r="AI146" s="37">
        <v>0.01</v>
      </c>
      <c r="AJ146" s="49">
        <v>0.01</v>
      </c>
      <c r="AK146" s="37"/>
      <c r="AL146" s="37"/>
      <c r="AN146" s="228">
        <f t="shared" si="7"/>
        <v>0.31000000000000011</v>
      </c>
      <c r="AO146" s="7">
        <v>86400</v>
      </c>
      <c r="AP146" s="229">
        <f t="shared" si="8"/>
        <v>26784.000000000011</v>
      </c>
    </row>
    <row r="147" spans="1:42" x14ac:dyDescent="0.25">
      <c r="A147" s="11"/>
      <c r="B147" s="15"/>
      <c r="C147" s="35" t="s">
        <v>115</v>
      </c>
      <c r="D147" s="36"/>
      <c r="F147" s="37">
        <v>0.03</v>
      </c>
      <c r="G147" s="37">
        <v>0.03</v>
      </c>
      <c r="H147" s="37">
        <v>0.03</v>
      </c>
      <c r="I147" s="37">
        <v>0.03</v>
      </c>
      <c r="J147" s="37">
        <v>0.03</v>
      </c>
      <c r="K147" s="37">
        <v>0.03</v>
      </c>
      <c r="L147" s="37">
        <v>0.03</v>
      </c>
      <c r="M147" s="37">
        <v>0.03</v>
      </c>
      <c r="N147" s="37">
        <v>0.03</v>
      </c>
      <c r="O147" s="37">
        <v>0.03</v>
      </c>
      <c r="P147" s="37">
        <v>0.03</v>
      </c>
      <c r="Q147" s="37">
        <v>0.03</v>
      </c>
      <c r="R147" s="37">
        <v>0.03</v>
      </c>
      <c r="S147" s="37">
        <v>0.03</v>
      </c>
      <c r="T147" s="37">
        <v>0.03</v>
      </c>
      <c r="U147" s="37">
        <v>0.03</v>
      </c>
      <c r="V147" s="37">
        <v>0.03</v>
      </c>
      <c r="W147" s="37">
        <v>0.03</v>
      </c>
      <c r="X147" s="37">
        <v>0.03</v>
      </c>
      <c r="Y147" s="37">
        <v>0.03</v>
      </c>
      <c r="Z147" s="37">
        <v>0.03</v>
      </c>
      <c r="AA147" s="37">
        <v>0.03</v>
      </c>
      <c r="AB147" s="37">
        <v>0.03</v>
      </c>
      <c r="AC147" s="37">
        <v>0.03</v>
      </c>
      <c r="AD147" s="37">
        <v>0.03</v>
      </c>
      <c r="AE147" s="37">
        <v>0.03</v>
      </c>
      <c r="AF147" s="37">
        <v>0.03</v>
      </c>
      <c r="AG147" s="37">
        <v>0.03</v>
      </c>
      <c r="AH147" s="37">
        <v>0.03</v>
      </c>
      <c r="AI147" s="37">
        <v>0.03</v>
      </c>
      <c r="AJ147" s="49">
        <v>0.03</v>
      </c>
      <c r="AK147" s="37"/>
      <c r="AL147" s="37"/>
      <c r="AN147" s="228">
        <f t="shared" si="7"/>
        <v>0.9300000000000006</v>
      </c>
      <c r="AO147" s="7">
        <v>86400</v>
      </c>
      <c r="AP147" s="229">
        <f t="shared" si="8"/>
        <v>80352.000000000058</v>
      </c>
    </row>
    <row r="148" spans="1:42" x14ac:dyDescent="0.25">
      <c r="A148" s="11"/>
      <c r="B148" s="15"/>
      <c r="C148" s="35" t="s">
        <v>116</v>
      </c>
      <c r="D148" s="36"/>
      <c r="F148" s="37">
        <v>0.04</v>
      </c>
      <c r="G148" s="37">
        <v>0.04</v>
      </c>
      <c r="H148" s="37">
        <v>4.4999999999999998E-2</v>
      </c>
      <c r="I148" s="37">
        <v>4.4999999999999998E-2</v>
      </c>
      <c r="J148" s="37">
        <v>4.4999999999999998E-2</v>
      </c>
      <c r="K148" s="37">
        <v>4.4999999999999998E-2</v>
      </c>
      <c r="L148" s="37">
        <v>4.4999999999999998E-2</v>
      </c>
      <c r="M148" s="37">
        <v>4.4999999999999998E-2</v>
      </c>
      <c r="N148" s="37">
        <v>4.4999999999999998E-2</v>
      </c>
      <c r="O148" s="37">
        <v>4.4999999999999998E-2</v>
      </c>
      <c r="P148" s="37">
        <v>4.4999999999999998E-2</v>
      </c>
      <c r="Q148" s="37">
        <v>4.4999999999999998E-2</v>
      </c>
      <c r="R148" s="37">
        <v>4.4999999999999998E-2</v>
      </c>
      <c r="S148" s="37">
        <v>4.4999999999999998E-2</v>
      </c>
      <c r="T148" s="37">
        <v>4.4999999999999998E-2</v>
      </c>
      <c r="U148" s="37">
        <v>4.4999999999999998E-2</v>
      </c>
      <c r="V148" s="37">
        <v>4.4999999999999998E-2</v>
      </c>
      <c r="W148" s="37">
        <v>4.4999999999999998E-2</v>
      </c>
      <c r="X148" s="37">
        <v>4.4999999999999998E-2</v>
      </c>
      <c r="Y148" s="37">
        <v>4.4999999999999998E-2</v>
      </c>
      <c r="Z148" s="37">
        <v>4.4999999999999998E-2</v>
      </c>
      <c r="AA148" s="37">
        <v>4.4999999999999998E-2</v>
      </c>
      <c r="AB148" s="37">
        <v>4.4999999999999998E-2</v>
      </c>
      <c r="AC148" s="37">
        <v>4.4999999999999998E-2</v>
      </c>
      <c r="AD148" s="37">
        <v>4.4999999999999998E-2</v>
      </c>
      <c r="AE148" s="37">
        <v>4.4999999999999998E-2</v>
      </c>
      <c r="AF148" s="37">
        <v>4.4999999999999998E-2</v>
      </c>
      <c r="AG148" s="37">
        <v>4.4999999999999998E-2</v>
      </c>
      <c r="AH148" s="37">
        <v>4.4999999999999998E-2</v>
      </c>
      <c r="AI148" s="37">
        <v>4.4999999999999998E-2</v>
      </c>
      <c r="AJ148" s="49">
        <v>4.4999999999999998E-2</v>
      </c>
      <c r="AK148" s="37"/>
      <c r="AL148" s="37"/>
      <c r="AN148" s="228">
        <f t="shared" si="7"/>
        <v>1.3849999999999998</v>
      </c>
      <c r="AO148" s="7">
        <v>86400</v>
      </c>
      <c r="AP148" s="229">
        <f t="shared" si="8"/>
        <v>119663.99999999999</v>
      </c>
    </row>
    <row r="149" spans="1:42" x14ac:dyDescent="0.25">
      <c r="A149" s="11"/>
      <c r="B149" s="15"/>
      <c r="C149" s="188" t="s">
        <v>117</v>
      </c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214"/>
      <c r="AK149" s="188"/>
      <c r="AL149" s="188"/>
      <c r="AN149" s="228">
        <f t="shared" si="7"/>
        <v>0</v>
      </c>
      <c r="AO149" s="7">
        <v>86400</v>
      </c>
      <c r="AP149" s="229">
        <f t="shared" si="8"/>
        <v>0</v>
      </c>
    </row>
    <row r="150" spans="1:42" x14ac:dyDescent="0.25">
      <c r="A150" s="41"/>
      <c r="B150" s="15"/>
      <c r="C150" s="42"/>
      <c r="D150" s="43"/>
      <c r="X150" s="13"/>
      <c r="Y150" s="13"/>
      <c r="Z150" s="13"/>
      <c r="AB150" s="13"/>
      <c r="AD150" s="13"/>
      <c r="AE150" s="13"/>
      <c r="AF150" s="13"/>
      <c r="AG150" s="13"/>
      <c r="AH150" s="13"/>
      <c r="AI150" s="13"/>
      <c r="AJ150" s="53"/>
      <c r="AK150" s="13"/>
      <c r="AL150" s="13"/>
      <c r="AN150" s="228"/>
      <c r="AO150" s="7"/>
      <c r="AP150" s="229"/>
    </row>
    <row r="151" spans="1:42" s="7" customFormat="1" ht="15.75" thickBot="1" x14ac:dyDescent="0.3">
      <c r="A151" s="41"/>
      <c r="B151" s="18"/>
      <c r="C151" s="19" t="s">
        <v>139</v>
      </c>
      <c r="D151" s="211"/>
      <c r="E151" s="45">
        <f>86400*SUM(F151:AJ151)</f>
        <v>36802512</v>
      </c>
      <c r="F151" s="50">
        <f>F44-SUM(F46:F56)+SUM(F58:F150)</f>
        <v>9.8249999999999993</v>
      </c>
      <c r="G151" s="50">
        <f t="shared" ref="G151:Y151" si="9">G44-SUM(G46:G56)+SUM(G58:G150)</f>
        <v>10.074999999999999</v>
      </c>
      <c r="H151" s="50">
        <f>H44-SUM(H46:H56)+SUM(H58:H150)</f>
        <v>11.659999999999998</v>
      </c>
      <c r="I151" s="50">
        <f t="shared" si="9"/>
        <v>11.829999999999998</v>
      </c>
      <c r="J151" s="50">
        <f t="shared" si="9"/>
        <v>11.769999999999998</v>
      </c>
      <c r="K151" s="50">
        <f t="shared" si="9"/>
        <v>11.809999999999999</v>
      </c>
      <c r="L151" s="50">
        <f t="shared" si="9"/>
        <v>12.02</v>
      </c>
      <c r="M151" s="50">
        <f t="shared" si="9"/>
        <v>11.959999999999999</v>
      </c>
      <c r="N151" s="50">
        <f t="shared" si="9"/>
        <v>12.529999999999998</v>
      </c>
      <c r="O151" s="50">
        <f t="shared" si="9"/>
        <v>13.714999999999996</v>
      </c>
      <c r="P151" s="50">
        <f t="shared" si="9"/>
        <v>15.004999999999997</v>
      </c>
      <c r="Q151" s="50">
        <f t="shared" si="9"/>
        <v>16.604999999999997</v>
      </c>
      <c r="R151" s="50">
        <f t="shared" si="9"/>
        <v>18.414999999999999</v>
      </c>
      <c r="S151" s="50">
        <f t="shared" si="9"/>
        <v>18.914999999999999</v>
      </c>
      <c r="T151" s="50">
        <f t="shared" si="9"/>
        <v>19.535000000000004</v>
      </c>
      <c r="U151" s="50">
        <f t="shared" si="9"/>
        <v>20.405000000000001</v>
      </c>
      <c r="V151" s="50">
        <f t="shared" si="9"/>
        <v>11.969999999999999</v>
      </c>
      <c r="W151" s="50">
        <f t="shared" si="9"/>
        <v>12.109999999999996</v>
      </c>
      <c r="X151" s="50">
        <f t="shared" si="9"/>
        <v>12.419999999999998</v>
      </c>
      <c r="Y151" s="50">
        <f t="shared" si="9"/>
        <v>13.979999999999997</v>
      </c>
      <c r="Z151" s="50">
        <f>Z44-SUM(Z46:Z56)+SUM(Z58:Z150)</f>
        <v>15.29</v>
      </c>
      <c r="AA151" s="50">
        <f t="shared" ref="AA151:AG151" si="10">AA44-SUM(AA46:AA56)+SUM(AA58:AA150)</f>
        <v>15.739999999999998</v>
      </c>
      <c r="AB151" s="50">
        <f t="shared" si="10"/>
        <v>16.5</v>
      </c>
      <c r="AC151" s="50">
        <f t="shared" si="10"/>
        <v>16.230000000000004</v>
      </c>
      <c r="AD151" s="50">
        <f t="shared" si="10"/>
        <v>15.309999999999999</v>
      </c>
      <c r="AE151" s="50">
        <f t="shared" si="10"/>
        <v>12.789999999999996</v>
      </c>
      <c r="AF151" s="50">
        <f t="shared" si="10"/>
        <v>12.399999999999999</v>
      </c>
      <c r="AG151" s="50">
        <f t="shared" si="10"/>
        <v>12.349999999999998</v>
      </c>
      <c r="AH151" s="50">
        <f>AH44-SUM(AH46:AH56)+SUM(AH58:AH150)</f>
        <v>10.98</v>
      </c>
      <c r="AI151" s="50">
        <f t="shared" ref="AI151" si="11">AI44-SUM(AI46:AI56)+SUM(AI58:AI150)</f>
        <v>10.999999999999996</v>
      </c>
      <c r="AJ151" s="51">
        <f>AJ44-SUM(AJ46:AJ56)+SUM(AJ58:AJ150)</f>
        <v>10.809999999999999</v>
      </c>
      <c r="AK151" s="37">
        <f>AVERAGE(F151:AJ151)</f>
        <v>13.740483870967743</v>
      </c>
      <c r="AL151" s="37">
        <f>AK151*1000</f>
        <v>13740.483870967744</v>
      </c>
      <c r="AN151" s="230">
        <f t="shared" si="7"/>
        <v>425.95500000000004</v>
      </c>
      <c r="AO151" s="19">
        <v>86400</v>
      </c>
      <c r="AP151" s="231">
        <f t="shared" si="8"/>
        <v>36802512</v>
      </c>
    </row>
    <row r="152" spans="1:42" s="7" customFormat="1" ht="16.5" thickTop="1" thickBot="1" x14ac:dyDescent="0.3">
      <c r="A152" s="11"/>
      <c r="D152" s="13"/>
      <c r="E152" s="6"/>
      <c r="F152" s="37"/>
      <c r="G152" s="37"/>
      <c r="H152" s="37"/>
      <c r="I152" s="37"/>
      <c r="J152" s="37"/>
      <c r="K152" s="37"/>
      <c r="L152" s="37"/>
      <c r="M152" s="37"/>
      <c r="N152" s="37"/>
      <c r="O152" s="13"/>
      <c r="P152" s="13"/>
      <c r="Q152" s="13"/>
      <c r="R152" s="13"/>
      <c r="S152" s="13"/>
      <c r="T152" s="13"/>
      <c r="U152" s="37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N152" s="13"/>
      <c r="AP152" s="14"/>
    </row>
    <row r="153" spans="1:42" ht="15.75" thickTop="1" x14ac:dyDescent="0.25">
      <c r="A153" s="11"/>
      <c r="B153" s="22" t="s">
        <v>118</v>
      </c>
      <c r="C153" s="23" t="s">
        <v>119</v>
      </c>
      <c r="D153" s="8">
        <v>0.26</v>
      </c>
      <c r="E153" s="44"/>
      <c r="F153" s="47">
        <v>0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0.26</v>
      </c>
      <c r="M153" s="47">
        <v>0.26</v>
      </c>
      <c r="N153" s="47">
        <v>0.26</v>
      </c>
      <c r="O153" s="47">
        <v>0</v>
      </c>
      <c r="P153" s="47">
        <v>0</v>
      </c>
      <c r="Q153" s="47">
        <v>0</v>
      </c>
      <c r="R153" s="47">
        <v>0</v>
      </c>
      <c r="S153" s="47">
        <v>0.26</v>
      </c>
      <c r="T153" s="47">
        <v>0.26</v>
      </c>
      <c r="U153" s="47">
        <v>0.26</v>
      </c>
      <c r="V153" s="47">
        <v>0</v>
      </c>
      <c r="W153" s="47">
        <v>0</v>
      </c>
      <c r="X153" s="47">
        <v>0</v>
      </c>
      <c r="Y153" s="47">
        <v>0</v>
      </c>
      <c r="Z153" s="47">
        <v>0.26</v>
      </c>
      <c r="AA153" s="47">
        <v>0.26</v>
      </c>
      <c r="AB153" s="47">
        <v>0.26</v>
      </c>
      <c r="AC153" s="47">
        <v>0.26</v>
      </c>
      <c r="AD153" s="47">
        <v>0.26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8">
        <v>0</v>
      </c>
      <c r="AK153" s="37"/>
      <c r="AL153" s="37"/>
      <c r="AN153" s="226">
        <f t="shared" si="7"/>
        <v>2.8599999999999994</v>
      </c>
      <c r="AO153" s="9">
        <v>86400</v>
      </c>
      <c r="AP153" s="227">
        <f t="shared" si="8"/>
        <v>247103.99999999994</v>
      </c>
    </row>
    <row r="154" spans="1:42" x14ac:dyDescent="0.25">
      <c r="A154" s="11"/>
      <c r="B154" s="15"/>
      <c r="C154" s="16" t="s">
        <v>120</v>
      </c>
      <c r="D154" s="13">
        <v>0.25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0.25</v>
      </c>
      <c r="T154" s="37">
        <v>0.25</v>
      </c>
      <c r="U154" s="37">
        <v>0.25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0</v>
      </c>
      <c r="AI154" s="37">
        <v>0</v>
      </c>
      <c r="AJ154" s="49">
        <v>0</v>
      </c>
      <c r="AK154" s="37"/>
      <c r="AL154" s="37"/>
      <c r="AN154" s="228">
        <f t="shared" si="7"/>
        <v>0.75</v>
      </c>
      <c r="AO154" s="7">
        <v>86400</v>
      </c>
      <c r="AP154" s="229">
        <f t="shared" si="8"/>
        <v>64800</v>
      </c>
    </row>
    <row r="155" spans="1:42" x14ac:dyDescent="0.25">
      <c r="A155" s="41"/>
      <c r="B155" s="15"/>
      <c r="C155" s="16" t="s">
        <v>121</v>
      </c>
      <c r="D155" s="13">
        <v>0.24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0.24</v>
      </c>
      <c r="U155" s="37">
        <v>0.24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49">
        <v>0</v>
      </c>
      <c r="AK155" s="37"/>
      <c r="AL155" s="37"/>
      <c r="AN155" s="228">
        <f t="shared" si="7"/>
        <v>0.48</v>
      </c>
      <c r="AO155" s="7">
        <v>86400</v>
      </c>
      <c r="AP155" s="229">
        <f t="shared" si="8"/>
        <v>41472</v>
      </c>
    </row>
    <row r="156" spans="1:42" x14ac:dyDescent="0.25">
      <c r="A156" s="41"/>
      <c r="B156" s="15"/>
      <c r="C156" s="16"/>
      <c r="D156" s="13"/>
      <c r="X156" s="13"/>
      <c r="Y156" s="13"/>
      <c r="Z156" s="13"/>
      <c r="AB156" s="13"/>
      <c r="AD156" s="13"/>
      <c r="AE156" s="13"/>
      <c r="AF156" s="13"/>
      <c r="AG156" s="13"/>
      <c r="AH156" s="13"/>
      <c r="AI156" s="13"/>
      <c r="AJ156" s="53"/>
      <c r="AK156" s="13"/>
      <c r="AL156" s="13"/>
      <c r="AN156" s="228"/>
      <c r="AO156" s="7"/>
      <c r="AP156" s="229"/>
    </row>
    <row r="157" spans="1:42" s="7" customFormat="1" ht="15.75" thickBot="1" x14ac:dyDescent="0.3">
      <c r="A157" s="38"/>
      <c r="B157" s="18"/>
      <c r="C157" s="25" t="s">
        <v>139</v>
      </c>
      <c r="D157" s="211"/>
      <c r="E157" s="45">
        <f>86400*SUM(F157:AJ157)</f>
        <v>353375.99999999988</v>
      </c>
      <c r="F157" s="50">
        <f>SUM(F153:F155)</f>
        <v>0</v>
      </c>
      <c r="G157" s="50">
        <f t="shared" ref="G157:AJ157" si="12">SUM(G153:G155)</f>
        <v>0</v>
      </c>
      <c r="H157" s="50">
        <f t="shared" si="12"/>
        <v>0</v>
      </c>
      <c r="I157" s="50">
        <f t="shared" si="12"/>
        <v>0</v>
      </c>
      <c r="J157" s="50">
        <f>SUM(J153:J155)</f>
        <v>0</v>
      </c>
      <c r="K157" s="50">
        <f t="shared" si="12"/>
        <v>0</v>
      </c>
      <c r="L157" s="50">
        <f t="shared" si="12"/>
        <v>0.26</v>
      </c>
      <c r="M157" s="50">
        <f t="shared" si="12"/>
        <v>0.26</v>
      </c>
      <c r="N157" s="50">
        <f t="shared" si="12"/>
        <v>0.26</v>
      </c>
      <c r="O157" s="50">
        <f>SUM(O153:O155)</f>
        <v>0</v>
      </c>
      <c r="P157" s="50">
        <f t="shared" si="12"/>
        <v>0</v>
      </c>
      <c r="Q157" s="50">
        <f>SUM(Q153:Q155)</f>
        <v>0</v>
      </c>
      <c r="R157" s="50">
        <f t="shared" si="12"/>
        <v>0</v>
      </c>
      <c r="S157" s="50">
        <f t="shared" si="12"/>
        <v>0.51</v>
      </c>
      <c r="T157" s="50">
        <f t="shared" si="12"/>
        <v>0.75</v>
      </c>
      <c r="U157" s="50">
        <f t="shared" si="12"/>
        <v>0.75</v>
      </c>
      <c r="V157" s="50">
        <f t="shared" si="12"/>
        <v>0</v>
      </c>
      <c r="W157" s="50">
        <f t="shared" si="12"/>
        <v>0</v>
      </c>
      <c r="X157" s="50">
        <f t="shared" si="12"/>
        <v>0</v>
      </c>
      <c r="Y157" s="50">
        <f t="shared" si="12"/>
        <v>0</v>
      </c>
      <c r="Z157" s="50">
        <f t="shared" si="12"/>
        <v>0.26</v>
      </c>
      <c r="AA157" s="50">
        <f t="shared" si="12"/>
        <v>0.26</v>
      </c>
      <c r="AB157" s="50">
        <f t="shared" si="12"/>
        <v>0.26</v>
      </c>
      <c r="AC157" s="50">
        <f t="shared" si="12"/>
        <v>0.26</v>
      </c>
      <c r="AD157" s="50">
        <f t="shared" si="12"/>
        <v>0.26</v>
      </c>
      <c r="AE157" s="50">
        <f t="shared" si="12"/>
        <v>0</v>
      </c>
      <c r="AF157" s="50">
        <f t="shared" si="12"/>
        <v>0</v>
      </c>
      <c r="AG157" s="50">
        <f t="shared" si="12"/>
        <v>0</v>
      </c>
      <c r="AH157" s="50">
        <f t="shared" si="12"/>
        <v>0</v>
      </c>
      <c r="AI157" s="50">
        <f t="shared" si="12"/>
        <v>0</v>
      </c>
      <c r="AJ157" s="51">
        <f t="shared" si="12"/>
        <v>0</v>
      </c>
      <c r="AK157" s="37"/>
      <c r="AL157" s="37"/>
      <c r="AN157" s="230">
        <f t="shared" si="7"/>
        <v>4.089999999999999</v>
      </c>
      <c r="AO157" s="19">
        <v>86400</v>
      </c>
      <c r="AP157" s="231">
        <f t="shared" si="8"/>
        <v>353375.99999999988</v>
      </c>
    </row>
    <row r="158" spans="1:42" ht="16.5" thickTop="1" thickBot="1" x14ac:dyDescent="0.3">
      <c r="F158" s="221" t="s">
        <v>359</v>
      </c>
    </row>
    <row r="159" spans="1:42" ht="24.75" thickTop="1" thickBot="1" x14ac:dyDescent="0.4">
      <c r="A159" s="215" t="s">
        <v>377</v>
      </c>
      <c r="B159" s="216"/>
      <c r="C159" s="216"/>
      <c r="D159" s="217" t="s">
        <v>356</v>
      </c>
      <c r="E159" s="218">
        <f t="shared" ref="E159:AJ159" si="13">E157+E151+E40+E22+E11</f>
        <v>54203040</v>
      </c>
      <c r="F159" s="219">
        <f t="shared" si="13"/>
        <v>14.680000000000003</v>
      </c>
      <c r="G159" s="219">
        <f t="shared" si="13"/>
        <v>14.720000000000004</v>
      </c>
      <c r="H159" s="219">
        <f t="shared" si="13"/>
        <v>17.07</v>
      </c>
      <c r="I159" s="219">
        <f t="shared" si="13"/>
        <v>17.220000000000002</v>
      </c>
      <c r="J159" s="219">
        <f t="shared" si="13"/>
        <v>17.480000000000004</v>
      </c>
      <c r="K159" s="219">
        <f t="shared" si="13"/>
        <v>17.680000000000003</v>
      </c>
      <c r="L159" s="219">
        <f t="shared" si="13"/>
        <v>18.150000000000006</v>
      </c>
      <c r="M159" s="219">
        <f t="shared" si="13"/>
        <v>18.100000000000005</v>
      </c>
      <c r="N159" s="219">
        <f t="shared" si="13"/>
        <v>19.410000000000004</v>
      </c>
      <c r="O159" s="219">
        <f t="shared" si="13"/>
        <v>20.324999999999999</v>
      </c>
      <c r="P159" s="219">
        <f t="shared" si="13"/>
        <v>22.445</v>
      </c>
      <c r="Q159" s="219">
        <f t="shared" si="13"/>
        <v>24.574999999999999</v>
      </c>
      <c r="R159" s="219">
        <f t="shared" si="13"/>
        <v>27.064999999999998</v>
      </c>
      <c r="S159" s="219">
        <f t="shared" si="13"/>
        <v>28.045000000000005</v>
      </c>
      <c r="T159" s="219">
        <f t="shared" si="13"/>
        <v>28.75500000000001</v>
      </c>
      <c r="U159" s="219">
        <f t="shared" si="13"/>
        <v>29.205000000000002</v>
      </c>
      <c r="V159" s="219">
        <f t="shared" si="13"/>
        <v>16.914999999999999</v>
      </c>
      <c r="W159" s="219">
        <f t="shared" si="13"/>
        <v>17.024999999999991</v>
      </c>
      <c r="X159" s="219">
        <f t="shared" si="13"/>
        <v>17.524999999999995</v>
      </c>
      <c r="Y159" s="219">
        <f t="shared" si="13"/>
        <v>19.244999999999997</v>
      </c>
      <c r="Z159" s="219">
        <f t="shared" si="13"/>
        <v>20.764999999999997</v>
      </c>
      <c r="AA159" s="219">
        <f t="shared" si="13"/>
        <v>21.145</v>
      </c>
      <c r="AB159" s="219">
        <f t="shared" si="13"/>
        <v>22.254999999999999</v>
      </c>
      <c r="AC159" s="219">
        <f t="shared" si="13"/>
        <v>23.650000000000006</v>
      </c>
      <c r="AD159" s="219">
        <f t="shared" si="13"/>
        <v>22.619999999999997</v>
      </c>
      <c r="AE159" s="219">
        <f t="shared" si="13"/>
        <v>19.379999999999995</v>
      </c>
      <c r="AF159" s="219">
        <f t="shared" si="13"/>
        <v>19.169999999999998</v>
      </c>
      <c r="AG159" s="219">
        <f t="shared" si="13"/>
        <v>19.299999999999997</v>
      </c>
      <c r="AH159" s="219">
        <f t="shared" si="13"/>
        <v>17.919999999999998</v>
      </c>
      <c r="AI159" s="219">
        <f t="shared" si="13"/>
        <v>17.899999999999999</v>
      </c>
      <c r="AJ159" s="220">
        <f t="shared" si="13"/>
        <v>17.609999999999996</v>
      </c>
      <c r="AK159" s="332"/>
      <c r="AL159" s="332"/>
      <c r="AP159" s="27">
        <f>SUM(AP157+AP151+AP40+AP22+AP11)</f>
        <v>54203040</v>
      </c>
    </row>
    <row r="160" spans="1:42" ht="16.5" thickTop="1" thickBot="1" x14ac:dyDescent="0.3">
      <c r="E160" s="212" t="s">
        <v>365</v>
      </c>
      <c r="F160" s="206">
        <f t="shared" ref="F160:AJ160" si="14">86400*F159</f>
        <v>1268352.0000000002</v>
      </c>
      <c r="G160" s="207">
        <f t="shared" si="14"/>
        <v>1271808.0000000005</v>
      </c>
      <c r="H160" s="207">
        <f>86400*H159</f>
        <v>1474848</v>
      </c>
      <c r="I160" s="207">
        <f>86400*I159</f>
        <v>1487808.0000000002</v>
      </c>
      <c r="J160" s="207">
        <f t="shared" si="14"/>
        <v>1510272.0000000002</v>
      </c>
      <c r="K160" s="207">
        <f t="shared" si="14"/>
        <v>1527552.0000000002</v>
      </c>
      <c r="L160" s="207">
        <f t="shared" si="14"/>
        <v>1568160.0000000005</v>
      </c>
      <c r="M160" s="207">
        <f t="shared" si="14"/>
        <v>1563840.0000000005</v>
      </c>
      <c r="N160" s="207">
        <f t="shared" si="14"/>
        <v>1677024.0000000002</v>
      </c>
      <c r="O160" s="207">
        <f t="shared" si="14"/>
        <v>1756080</v>
      </c>
      <c r="P160" s="207">
        <f t="shared" si="14"/>
        <v>1939248</v>
      </c>
      <c r="Q160" s="207">
        <f t="shared" si="14"/>
        <v>2123280</v>
      </c>
      <c r="R160" s="207">
        <f t="shared" si="14"/>
        <v>2338416</v>
      </c>
      <c r="S160" s="207">
        <f t="shared" si="14"/>
        <v>2423088.0000000005</v>
      </c>
      <c r="T160" s="207">
        <f t="shared" si="14"/>
        <v>2484432.0000000009</v>
      </c>
      <c r="U160" s="223">
        <f t="shared" si="14"/>
        <v>2523312</v>
      </c>
      <c r="V160" s="207">
        <f t="shared" si="14"/>
        <v>1461456</v>
      </c>
      <c r="W160" s="207">
        <f t="shared" si="14"/>
        <v>1470959.9999999993</v>
      </c>
      <c r="X160" s="207">
        <f t="shared" si="14"/>
        <v>1514159.9999999995</v>
      </c>
      <c r="Y160" s="207">
        <f t="shared" si="14"/>
        <v>1662767.9999999998</v>
      </c>
      <c r="Z160" s="207">
        <f t="shared" si="14"/>
        <v>1794095.9999999998</v>
      </c>
      <c r="AA160" s="207">
        <f t="shared" si="14"/>
        <v>1826928</v>
      </c>
      <c r="AB160" s="207">
        <f t="shared" si="14"/>
        <v>1922832</v>
      </c>
      <c r="AC160" s="207">
        <f t="shared" si="14"/>
        <v>2043360.0000000005</v>
      </c>
      <c r="AD160" s="207">
        <f t="shared" si="14"/>
        <v>1954367.9999999998</v>
      </c>
      <c r="AE160" s="207">
        <f t="shared" si="14"/>
        <v>1674431.9999999995</v>
      </c>
      <c r="AF160" s="207">
        <f t="shared" si="14"/>
        <v>1656287.9999999998</v>
      </c>
      <c r="AG160" s="207">
        <f t="shared" si="14"/>
        <v>1667519.9999999998</v>
      </c>
      <c r="AH160" s="207">
        <f t="shared" si="14"/>
        <v>1548287.9999999998</v>
      </c>
      <c r="AI160" s="207">
        <f t="shared" si="14"/>
        <v>1546559.9999999998</v>
      </c>
      <c r="AJ160" s="208">
        <f t="shared" si="14"/>
        <v>1521503.9999999995</v>
      </c>
      <c r="AK160" s="333"/>
      <c r="AL160" s="333"/>
      <c r="AM160" s="209"/>
    </row>
    <row r="161" spans="5:39" ht="15.75" thickTop="1" x14ac:dyDescent="0.25">
      <c r="E161" s="213" t="s">
        <v>355</v>
      </c>
      <c r="AM161" s="209"/>
    </row>
  </sheetData>
  <conditionalFormatting sqref="F5:AL6 F8:AL9">
    <cfRule type="cellIs" dxfId="21" priority="17" operator="greaterThan">
      <formula>0</formula>
    </cfRule>
  </conditionalFormatting>
  <conditionalFormatting sqref="F13:AL14 F16:AL18">
    <cfRule type="cellIs" dxfId="20" priority="16" operator="greaterThan">
      <formula>0</formula>
    </cfRule>
  </conditionalFormatting>
  <conditionalFormatting sqref="F27:AL38">
    <cfRule type="cellIs" dxfId="19" priority="15" operator="greaterThan">
      <formula>0</formula>
    </cfRule>
  </conditionalFormatting>
  <conditionalFormatting sqref="F44:AL94">
    <cfRule type="cellIs" dxfId="18" priority="14" operator="greaterThan">
      <formula>0</formula>
    </cfRule>
  </conditionalFormatting>
  <conditionalFormatting sqref="F153:AL155">
    <cfRule type="cellIs" dxfId="17" priority="13" operator="greaterThan">
      <formula>0</formula>
    </cfRule>
  </conditionalFormatting>
  <conditionalFormatting sqref="F25:AL25">
    <cfRule type="cellIs" dxfId="16" priority="9" operator="greaterThan">
      <formula>0</formula>
    </cfRule>
  </conditionalFormatting>
  <conditionalFormatting sqref="F24:AL24">
    <cfRule type="cellIs" dxfId="15" priority="6" operator="greaterThan">
      <formula>0</formula>
    </cfRule>
  </conditionalFormatting>
  <conditionalFormatting sqref="H97:U126 V97:AL122 V126:AL126 H128:AL129 H131:AL131 H133:AL133 H135:AL136 H138:AL141 H145:AL148">
    <cfRule type="cellIs" dxfId="14" priority="5" operator="greaterThan">
      <formula>0</formula>
    </cfRule>
  </conditionalFormatting>
  <conditionalFormatting sqref="V123:AL125">
    <cfRule type="cellIs" dxfId="13" priority="4" operator="greaterThan">
      <formula>0</formula>
    </cfRule>
  </conditionalFormatting>
  <conditionalFormatting sqref="F123:G125">
    <cfRule type="cellIs" dxfId="12" priority="3" operator="greaterThan">
      <formula>0</formula>
    </cfRule>
  </conditionalFormatting>
  <conditionalFormatting sqref="F128:G129 F131:G131 F133:G133 F135:G136 F138:G141 F126:G126 F145:G148">
    <cfRule type="cellIs" dxfId="11" priority="2" operator="greaterThan">
      <formula>0</formula>
    </cfRule>
  </conditionalFormatting>
  <conditionalFormatting sqref="F97:G122">
    <cfRule type="cellIs" dxfId="1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AP161"/>
  <sheetViews>
    <sheetView zoomScale="110" zoomScaleNormal="110" workbookViewId="0">
      <pane xSplit="5" ySplit="4" topLeftCell="Y78" activePane="bottomRight" state="frozen"/>
      <selection pane="topRight" activeCell="O1" sqref="O1"/>
      <selection pane="bottomLeft" activeCell="A4" sqref="A4"/>
      <selection pane="bottomRight" activeCell="C90" sqref="C90"/>
    </sheetView>
  </sheetViews>
  <sheetFormatPr defaultRowHeight="15" x14ac:dyDescent="0.25"/>
  <cols>
    <col min="1" max="1" width="18.140625" customWidth="1"/>
    <col min="2" max="2" width="22.28515625" bestFit="1" customWidth="1"/>
    <col min="3" max="3" width="40.42578125" bestFit="1" customWidth="1"/>
    <col min="4" max="4" width="11.42578125" style="4" bestFit="1" customWidth="1"/>
    <col min="5" max="5" width="17.42578125" style="6" customWidth="1"/>
    <col min="6" max="14" width="9.140625" style="37" customWidth="1"/>
    <col min="15" max="16" width="9.140625" style="13" customWidth="1"/>
    <col min="17" max="20" width="9.140625" style="13"/>
    <col min="21" max="21" width="9.140625" style="37"/>
    <col min="22" max="23" width="9.140625" style="13"/>
    <col min="24" max="25" width="9.140625" style="4"/>
    <col min="26" max="27" width="9.140625" style="13"/>
    <col min="28" max="29" width="9.140625" style="4"/>
    <col min="30" max="30" width="9.140625" style="4" customWidth="1"/>
    <col min="31" max="37" width="9.140625" style="4"/>
    <col min="38" max="38" width="9.7109375" style="4" bestFit="1" customWidth="1"/>
    <col min="42" max="42" width="13.5703125" customWidth="1"/>
    <col min="248" max="248" width="13.42578125" bestFit="1" customWidth="1"/>
    <col min="249" max="249" width="22.28515625" bestFit="1" customWidth="1"/>
    <col min="250" max="250" width="27.5703125" bestFit="1" customWidth="1"/>
    <col min="251" max="251" width="9.7109375" bestFit="1" customWidth="1"/>
    <col min="252" max="253" width="9.7109375" customWidth="1"/>
    <col min="254" max="254" width="14.140625" customWidth="1"/>
    <col min="255" max="255" width="15.42578125" bestFit="1" customWidth="1"/>
    <col min="256" max="256" width="15.140625" bestFit="1" customWidth="1"/>
    <col min="257" max="258" width="11.28515625" bestFit="1" customWidth="1"/>
    <col min="259" max="259" width="12" customWidth="1"/>
    <col min="260" max="260" width="13.140625" customWidth="1"/>
    <col min="261" max="266" width="7.7109375" customWidth="1"/>
    <col min="267" max="267" width="8.5703125" bestFit="1" customWidth="1"/>
    <col min="268" max="269" width="7.7109375" customWidth="1"/>
    <col min="270" max="270" width="8.5703125" bestFit="1" customWidth="1"/>
    <col min="271" max="271" width="7.7109375" customWidth="1"/>
    <col min="504" max="504" width="13.42578125" bestFit="1" customWidth="1"/>
    <col min="505" max="505" width="22.28515625" bestFit="1" customWidth="1"/>
    <col min="506" max="506" width="27.5703125" bestFit="1" customWidth="1"/>
    <col min="507" max="507" width="9.7109375" bestFit="1" customWidth="1"/>
    <col min="508" max="509" width="9.7109375" customWidth="1"/>
    <col min="510" max="510" width="14.140625" customWidth="1"/>
    <col min="511" max="511" width="15.42578125" bestFit="1" customWidth="1"/>
    <col min="512" max="512" width="15.140625" bestFit="1" customWidth="1"/>
    <col min="513" max="514" width="11.28515625" bestFit="1" customWidth="1"/>
    <col min="515" max="515" width="12" customWidth="1"/>
    <col min="516" max="516" width="13.140625" customWidth="1"/>
    <col min="517" max="522" width="7.7109375" customWidth="1"/>
    <col min="523" max="523" width="8.5703125" bestFit="1" customWidth="1"/>
    <col min="524" max="525" width="7.7109375" customWidth="1"/>
    <col min="526" max="526" width="8.5703125" bestFit="1" customWidth="1"/>
    <col min="527" max="527" width="7.7109375" customWidth="1"/>
    <col min="760" max="760" width="13.42578125" bestFit="1" customWidth="1"/>
    <col min="761" max="761" width="22.28515625" bestFit="1" customWidth="1"/>
    <col min="762" max="762" width="27.5703125" bestFit="1" customWidth="1"/>
    <col min="763" max="763" width="9.7109375" bestFit="1" customWidth="1"/>
    <col min="764" max="765" width="9.7109375" customWidth="1"/>
    <col min="766" max="766" width="14.140625" customWidth="1"/>
    <col min="767" max="767" width="15.42578125" bestFit="1" customWidth="1"/>
    <col min="768" max="768" width="15.140625" bestFit="1" customWidth="1"/>
    <col min="769" max="770" width="11.28515625" bestFit="1" customWidth="1"/>
    <col min="771" max="771" width="12" customWidth="1"/>
    <col min="772" max="772" width="13.140625" customWidth="1"/>
    <col min="773" max="778" width="7.7109375" customWidth="1"/>
    <col min="779" max="779" width="8.5703125" bestFit="1" customWidth="1"/>
    <col min="780" max="781" width="7.7109375" customWidth="1"/>
    <col min="782" max="782" width="8.5703125" bestFit="1" customWidth="1"/>
    <col min="783" max="783" width="7.7109375" customWidth="1"/>
    <col min="1016" max="1016" width="13.42578125" bestFit="1" customWidth="1"/>
    <col min="1017" max="1017" width="22.28515625" bestFit="1" customWidth="1"/>
    <col min="1018" max="1018" width="27.5703125" bestFit="1" customWidth="1"/>
    <col min="1019" max="1019" width="9.7109375" bestFit="1" customWidth="1"/>
    <col min="1020" max="1021" width="9.7109375" customWidth="1"/>
    <col min="1022" max="1022" width="14.140625" customWidth="1"/>
    <col min="1023" max="1023" width="15.42578125" bestFit="1" customWidth="1"/>
    <col min="1024" max="1024" width="15.140625" bestFit="1" customWidth="1"/>
    <col min="1025" max="1026" width="11.28515625" bestFit="1" customWidth="1"/>
    <col min="1027" max="1027" width="12" customWidth="1"/>
    <col min="1028" max="1028" width="13.140625" customWidth="1"/>
    <col min="1029" max="1034" width="7.7109375" customWidth="1"/>
    <col min="1035" max="1035" width="8.5703125" bestFit="1" customWidth="1"/>
    <col min="1036" max="1037" width="7.7109375" customWidth="1"/>
    <col min="1038" max="1038" width="8.5703125" bestFit="1" customWidth="1"/>
    <col min="1039" max="1039" width="7.7109375" customWidth="1"/>
    <col min="1272" max="1272" width="13.42578125" bestFit="1" customWidth="1"/>
    <col min="1273" max="1273" width="22.28515625" bestFit="1" customWidth="1"/>
    <col min="1274" max="1274" width="27.5703125" bestFit="1" customWidth="1"/>
    <col min="1275" max="1275" width="9.7109375" bestFit="1" customWidth="1"/>
    <col min="1276" max="1277" width="9.7109375" customWidth="1"/>
    <col min="1278" max="1278" width="14.140625" customWidth="1"/>
    <col min="1279" max="1279" width="15.42578125" bestFit="1" customWidth="1"/>
    <col min="1280" max="1280" width="15.140625" bestFit="1" customWidth="1"/>
    <col min="1281" max="1282" width="11.28515625" bestFit="1" customWidth="1"/>
    <col min="1283" max="1283" width="12" customWidth="1"/>
    <col min="1284" max="1284" width="13.140625" customWidth="1"/>
    <col min="1285" max="1290" width="7.7109375" customWidth="1"/>
    <col min="1291" max="1291" width="8.5703125" bestFit="1" customWidth="1"/>
    <col min="1292" max="1293" width="7.7109375" customWidth="1"/>
    <col min="1294" max="1294" width="8.5703125" bestFit="1" customWidth="1"/>
    <col min="1295" max="1295" width="7.7109375" customWidth="1"/>
    <col min="1528" max="1528" width="13.42578125" bestFit="1" customWidth="1"/>
    <col min="1529" max="1529" width="22.28515625" bestFit="1" customWidth="1"/>
    <col min="1530" max="1530" width="27.5703125" bestFit="1" customWidth="1"/>
    <col min="1531" max="1531" width="9.7109375" bestFit="1" customWidth="1"/>
    <col min="1532" max="1533" width="9.7109375" customWidth="1"/>
    <col min="1534" max="1534" width="14.140625" customWidth="1"/>
    <col min="1535" max="1535" width="15.42578125" bestFit="1" customWidth="1"/>
    <col min="1536" max="1536" width="15.140625" bestFit="1" customWidth="1"/>
    <col min="1537" max="1538" width="11.28515625" bestFit="1" customWidth="1"/>
    <col min="1539" max="1539" width="12" customWidth="1"/>
    <col min="1540" max="1540" width="13.140625" customWidth="1"/>
    <col min="1541" max="1546" width="7.7109375" customWidth="1"/>
    <col min="1547" max="1547" width="8.5703125" bestFit="1" customWidth="1"/>
    <col min="1548" max="1549" width="7.7109375" customWidth="1"/>
    <col min="1550" max="1550" width="8.5703125" bestFit="1" customWidth="1"/>
    <col min="1551" max="1551" width="7.7109375" customWidth="1"/>
    <col min="1784" max="1784" width="13.42578125" bestFit="1" customWidth="1"/>
    <col min="1785" max="1785" width="22.28515625" bestFit="1" customWidth="1"/>
    <col min="1786" max="1786" width="27.5703125" bestFit="1" customWidth="1"/>
    <col min="1787" max="1787" width="9.7109375" bestFit="1" customWidth="1"/>
    <col min="1788" max="1789" width="9.7109375" customWidth="1"/>
    <col min="1790" max="1790" width="14.140625" customWidth="1"/>
    <col min="1791" max="1791" width="15.42578125" bestFit="1" customWidth="1"/>
    <col min="1792" max="1792" width="15.140625" bestFit="1" customWidth="1"/>
    <col min="1793" max="1794" width="11.28515625" bestFit="1" customWidth="1"/>
    <col min="1795" max="1795" width="12" customWidth="1"/>
    <col min="1796" max="1796" width="13.140625" customWidth="1"/>
    <col min="1797" max="1802" width="7.7109375" customWidth="1"/>
    <col min="1803" max="1803" width="8.5703125" bestFit="1" customWidth="1"/>
    <col min="1804" max="1805" width="7.7109375" customWidth="1"/>
    <col min="1806" max="1806" width="8.5703125" bestFit="1" customWidth="1"/>
    <col min="1807" max="1807" width="7.7109375" customWidth="1"/>
    <col min="2040" max="2040" width="13.42578125" bestFit="1" customWidth="1"/>
    <col min="2041" max="2041" width="22.28515625" bestFit="1" customWidth="1"/>
    <col min="2042" max="2042" width="27.5703125" bestFit="1" customWidth="1"/>
    <col min="2043" max="2043" width="9.7109375" bestFit="1" customWidth="1"/>
    <col min="2044" max="2045" width="9.7109375" customWidth="1"/>
    <col min="2046" max="2046" width="14.140625" customWidth="1"/>
    <col min="2047" max="2047" width="15.42578125" bestFit="1" customWidth="1"/>
    <col min="2048" max="2048" width="15.140625" bestFit="1" customWidth="1"/>
    <col min="2049" max="2050" width="11.28515625" bestFit="1" customWidth="1"/>
    <col min="2051" max="2051" width="12" customWidth="1"/>
    <col min="2052" max="2052" width="13.140625" customWidth="1"/>
    <col min="2053" max="2058" width="7.7109375" customWidth="1"/>
    <col min="2059" max="2059" width="8.5703125" bestFit="1" customWidth="1"/>
    <col min="2060" max="2061" width="7.7109375" customWidth="1"/>
    <col min="2062" max="2062" width="8.5703125" bestFit="1" customWidth="1"/>
    <col min="2063" max="2063" width="7.7109375" customWidth="1"/>
    <col min="2296" max="2296" width="13.42578125" bestFit="1" customWidth="1"/>
    <col min="2297" max="2297" width="22.28515625" bestFit="1" customWidth="1"/>
    <col min="2298" max="2298" width="27.5703125" bestFit="1" customWidth="1"/>
    <col min="2299" max="2299" width="9.7109375" bestFit="1" customWidth="1"/>
    <col min="2300" max="2301" width="9.7109375" customWidth="1"/>
    <col min="2302" max="2302" width="14.140625" customWidth="1"/>
    <col min="2303" max="2303" width="15.42578125" bestFit="1" customWidth="1"/>
    <col min="2304" max="2304" width="15.140625" bestFit="1" customWidth="1"/>
    <col min="2305" max="2306" width="11.28515625" bestFit="1" customWidth="1"/>
    <col min="2307" max="2307" width="12" customWidth="1"/>
    <col min="2308" max="2308" width="13.140625" customWidth="1"/>
    <col min="2309" max="2314" width="7.7109375" customWidth="1"/>
    <col min="2315" max="2315" width="8.5703125" bestFit="1" customWidth="1"/>
    <col min="2316" max="2317" width="7.7109375" customWidth="1"/>
    <col min="2318" max="2318" width="8.5703125" bestFit="1" customWidth="1"/>
    <col min="2319" max="2319" width="7.7109375" customWidth="1"/>
    <col min="2552" max="2552" width="13.42578125" bestFit="1" customWidth="1"/>
    <col min="2553" max="2553" width="22.28515625" bestFit="1" customWidth="1"/>
    <col min="2554" max="2554" width="27.5703125" bestFit="1" customWidth="1"/>
    <col min="2555" max="2555" width="9.7109375" bestFit="1" customWidth="1"/>
    <col min="2556" max="2557" width="9.7109375" customWidth="1"/>
    <col min="2558" max="2558" width="14.140625" customWidth="1"/>
    <col min="2559" max="2559" width="15.42578125" bestFit="1" customWidth="1"/>
    <col min="2560" max="2560" width="15.140625" bestFit="1" customWidth="1"/>
    <col min="2561" max="2562" width="11.28515625" bestFit="1" customWidth="1"/>
    <col min="2563" max="2563" width="12" customWidth="1"/>
    <col min="2564" max="2564" width="13.140625" customWidth="1"/>
    <col min="2565" max="2570" width="7.7109375" customWidth="1"/>
    <col min="2571" max="2571" width="8.5703125" bestFit="1" customWidth="1"/>
    <col min="2572" max="2573" width="7.7109375" customWidth="1"/>
    <col min="2574" max="2574" width="8.5703125" bestFit="1" customWidth="1"/>
    <col min="2575" max="2575" width="7.7109375" customWidth="1"/>
    <col min="2808" max="2808" width="13.42578125" bestFit="1" customWidth="1"/>
    <col min="2809" max="2809" width="22.28515625" bestFit="1" customWidth="1"/>
    <col min="2810" max="2810" width="27.5703125" bestFit="1" customWidth="1"/>
    <col min="2811" max="2811" width="9.7109375" bestFit="1" customWidth="1"/>
    <col min="2812" max="2813" width="9.7109375" customWidth="1"/>
    <col min="2814" max="2814" width="14.140625" customWidth="1"/>
    <col min="2815" max="2815" width="15.42578125" bestFit="1" customWidth="1"/>
    <col min="2816" max="2816" width="15.140625" bestFit="1" customWidth="1"/>
    <col min="2817" max="2818" width="11.28515625" bestFit="1" customWidth="1"/>
    <col min="2819" max="2819" width="12" customWidth="1"/>
    <col min="2820" max="2820" width="13.140625" customWidth="1"/>
    <col min="2821" max="2826" width="7.7109375" customWidth="1"/>
    <col min="2827" max="2827" width="8.5703125" bestFit="1" customWidth="1"/>
    <col min="2828" max="2829" width="7.7109375" customWidth="1"/>
    <col min="2830" max="2830" width="8.5703125" bestFit="1" customWidth="1"/>
    <col min="2831" max="2831" width="7.7109375" customWidth="1"/>
    <col min="3064" max="3064" width="13.42578125" bestFit="1" customWidth="1"/>
    <col min="3065" max="3065" width="22.28515625" bestFit="1" customWidth="1"/>
    <col min="3066" max="3066" width="27.5703125" bestFit="1" customWidth="1"/>
    <col min="3067" max="3067" width="9.7109375" bestFit="1" customWidth="1"/>
    <col min="3068" max="3069" width="9.7109375" customWidth="1"/>
    <col min="3070" max="3070" width="14.140625" customWidth="1"/>
    <col min="3071" max="3071" width="15.42578125" bestFit="1" customWidth="1"/>
    <col min="3072" max="3072" width="15.140625" bestFit="1" customWidth="1"/>
    <col min="3073" max="3074" width="11.28515625" bestFit="1" customWidth="1"/>
    <col min="3075" max="3075" width="12" customWidth="1"/>
    <col min="3076" max="3076" width="13.140625" customWidth="1"/>
    <col min="3077" max="3082" width="7.7109375" customWidth="1"/>
    <col min="3083" max="3083" width="8.5703125" bestFit="1" customWidth="1"/>
    <col min="3084" max="3085" width="7.7109375" customWidth="1"/>
    <col min="3086" max="3086" width="8.5703125" bestFit="1" customWidth="1"/>
    <col min="3087" max="3087" width="7.7109375" customWidth="1"/>
    <col min="3320" max="3320" width="13.42578125" bestFit="1" customWidth="1"/>
    <col min="3321" max="3321" width="22.28515625" bestFit="1" customWidth="1"/>
    <col min="3322" max="3322" width="27.5703125" bestFit="1" customWidth="1"/>
    <col min="3323" max="3323" width="9.7109375" bestFit="1" customWidth="1"/>
    <col min="3324" max="3325" width="9.7109375" customWidth="1"/>
    <col min="3326" max="3326" width="14.140625" customWidth="1"/>
    <col min="3327" max="3327" width="15.42578125" bestFit="1" customWidth="1"/>
    <col min="3328" max="3328" width="15.140625" bestFit="1" customWidth="1"/>
    <col min="3329" max="3330" width="11.28515625" bestFit="1" customWidth="1"/>
    <col min="3331" max="3331" width="12" customWidth="1"/>
    <col min="3332" max="3332" width="13.140625" customWidth="1"/>
    <col min="3333" max="3338" width="7.7109375" customWidth="1"/>
    <col min="3339" max="3339" width="8.5703125" bestFit="1" customWidth="1"/>
    <col min="3340" max="3341" width="7.7109375" customWidth="1"/>
    <col min="3342" max="3342" width="8.5703125" bestFit="1" customWidth="1"/>
    <col min="3343" max="3343" width="7.7109375" customWidth="1"/>
    <col min="3576" max="3576" width="13.42578125" bestFit="1" customWidth="1"/>
    <col min="3577" max="3577" width="22.28515625" bestFit="1" customWidth="1"/>
    <col min="3578" max="3578" width="27.5703125" bestFit="1" customWidth="1"/>
    <col min="3579" max="3579" width="9.7109375" bestFit="1" customWidth="1"/>
    <col min="3580" max="3581" width="9.7109375" customWidth="1"/>
    <col min="3582" max="3582" width="14.140625" customWidth="1"/>
    <col min="3583" max="3583" width="15.42578125" bestFit="1" customWidth="1"/>
    <col min="3584" max="3584" width="15.140625" bestFit="1" customWidth="1"/>
    <col min="3585" max="3586" width="11.28515625" bestFit="1" customWidth="1"/>
    <col min="3587" max="3587" width="12" customWidth="1"/>
    <col min="3588" max="3588" width="13.140625" customWidth="1"/>
    <col min="3589" max="3594" width="7.7109375" customWidth="1"/>
    <col min="3595" max="3595" width="8.5703125" bestFit="1" customWidth="1"/>
    <col min="3596" max="3597" width="7.7109375" customWidth="1"/>
    <col min="3598" max="3598" width="8.5703125" bestFit="1" customWidth="1"/>
    <col min="3599" max="3599" width="7.7109375" customWidth="1"/>
    <col min="3832" max="3832" width="13.42578125" bestFit="1" customWidth="1"/>
    <col min="3833" max="3833" width="22.28515625" bestFit="1" customWidth="1"/>
    <col min="3834" max="3834" width="27.5703125" bestFit="1" customWidth="1"/>
    <col min="3835" max="3835" width="9.7109375" bestFit="1" customWidth="1"/>
    <col min="3836" max="3837" width="9.7109375" customWidth="1"/>
    <col min="3838" max="3838" width="14.140625" customWidth="1"/>
    <col min="3839" max="3839" width="15.42578125" bestFit="1" customWidth="1"/>
    <col min="3840" max="3840" width="15.140625" bestFit="1" customWidth="1"/>
    <col min="3841" max="3842" width="11.28515625" bestFit="1" customWidth="1"/>
    <col min="3843" max="3843" width="12" customWidth="1"/>
    <col min="3844" max="3844" width="13.140625" customWidth="1"/>
    <col min="3845" max="3850" width="7.7109375" customWidth="1"/>
    <col min="3851" max="3851" width="8.5703125" bestFit="1" customWidth="1"/>
    <col min="3852" max="3853" width="7.7109375" customWidth="1"/>
    <col min="3854" max="3854" width="8.5703125" bestFit="1" customWidth="1"/>
    <col min="3855" max="3855" width="7.7109375" customWidth="1"/>
    <col min="4088" max="4088" width="13.42578125" bestFit="1" customWidth="1"/>
    <col min="4089" max="4089" width="22.28515625" bestFit="1" customWidth="1"/>
    <col min="4090" max="4090" width="27.5703125" bestFit="1" customWidth="1"/>
    <col min="4091" max="4091" width="9.7109375" bestFit="1" customWidth="1"/>
    <col min="4092" max="4093" width="9.7109375" customWidth="1"/>
    <col min="4094" max="4094" width="14.140625" customWidth="1"/>
    <col min="4095" max="4095" width="15.42578125" bestFit="1" customWidth="1"/>
    <col min="4096" max="4096" width="15.140625" bestFit="1" customWidth="1"/>
    <col min="4097" max="4098" width="11.28515625" bestFit="1" customWidth="1"/>
    <col min="4099" max="4099" width="12" customWidth="1"/>
    <col min="4100" max="4100" width="13.140625" customWidth="1"/>
    <col min="4101" max="4106" width="7.7109375" customWidth="1"/>
    <col min="4107" max="4107" width="8.5703125" bestFit="1" customWidth="1"/>
    <col min="4108" max="4109" width="7.7109375" customWidth="1"/>
    <col min="4110" max="4110" width="8.5703125" bestFit="1" customWidth="1"/>
    <col min="4111" max="4111" width="7.7109375" customWidth="1"/>
    <col min="4344" max="4344" width="13.42578125" bestFit="1" customWidth="1"/>
    <col min="4345" max="4345" width="22.28515625" bestFit="1" customWidth="1"/>
    <col min="4346" max="4346" width="27.5703125" bestFit="1" customWidth="1"/>
    <col min="4347" max="4347" width="9.7109375" bestFit="1" customWidth="1"/>
    <col min="4348" max="4349" width="9.7109375" customWidth="1"/>
    <col min="4350" max="4350" width="14.140625" customWidth="1"/>
    <col min="4351" max="4351" width="15.42578125" bestFit="1" customWidth="1"/>
    <col min="4352" max="4352" width="15.140625" bestFit="1" customWidth="1"/>
    <col min="4353" max="4354" width="11.28515625" bestFit="1" customWidth="1"/>
    <col min="4355" max="4355" width="12" customWidth="1"/>
    <col min="4356" max="4356" width="13.140625" customWidth="1"/>
    <col min="4357" max="4362" width="7.7109375" customWidth="1"/>
    <col min="4363" max="4363" width="8.5703125" bestFit="1" customWidth="1"/>
    <col min="4364" max="4365" width="7.7109375" customWidth="1"/>
    <col min="4366" max="4366" width="8.5703125" bestFit="1" customWidth="1"/>
    <col min="4367" max="4367" width="7.7109375" customWidth="1"/>
    <col min="4600" max="4600" width="13.42578125" bestFit="1" customWidth="1"/>
    <col min="4601" max="4601" width="22.28515625" bestFit="1" customWidth="1"/>
    <col min="4602" max="4602" width="27.5703125" bestFit="1" customWidth="1"/>
    <col min="4603" max="4603" width="9.7109375" bestFit="1" customWidth="1"/>
    <col min="4604" max="4605" width="9.7109375" customWidth="1"/>
    <col min="4606" max="4606" width="14.140625" customWidth="1"/>
    <col min="4607" max="4607" width="15.42578125" bestFit="1" customWidth="1"/>
    <col min="4608" max="4608" width="15.140625" bestFit="1" customWidth="1"/>
    <col min="4609" max="4610" width="11.28515625" bestFit="1" customWidth="1"/>
    <col min="4611" max="4611" width="12" customWidth="1"/>
    <col min="4612" max="4612" width="13.140625" customWidth="1"/>
    <col min="4613" max="4618" width="7.7109375" customWidth="1"/>
    <col min="4619" max="4619" width="8.5703125" bestFit="1" customWidth="1"/>
    <col min="4620" max="4621" width="7.7109375" customWidth="1"/>
    <col min="4622" max="4622" width="8.5703125" bestFit="1" customWidth="1"/>
    <col min="4623" max="4623" width="7.7109375" customWidth="1"/>
    <col min="4856" max="4856" width="13.42578125" bestFit="1" customWidth="1"/>
    <col min="4857" max="4857" width="22.28515625" bestFit="1" customWidth="1"/>
    <col min="4858" max="4858" width="27.5703125" bestFit="1" customWidth="1"/>
    <col min="4859" max="4859" width="9.7109375" bestFit="1" customWidth="1"/>
    <col min="4860" max="4861" width="9.7109375" customWidth="1"/>
    <col min="4862" max="4862" width="14.140625" customWidth="1"/>
    <col min="4863" max="4863" width="15.42578125" bestFit="1" customWidth="1"/>
    <col min="4864" max="4864" width="15.140625" bestFit="1" customWidth="1"/>
    <col min="4865" max="4866" width="11.28515625" bestFit="1" customWidth="1"/>
    <col min="4867" max="4867" width="12" customWidth="1"/>
    <col min="4868" max="4868" width="13.140625" customWidth="1"/>
    <col min="4869" max="4874" width="7.7109375" customWidth="1"/>
    <col min="4875" max="4875" width="8.5703125" bestFit="1" customWidth="1"/>
    <col min="4876" max="4877" width="7.7109375" customWidth="1"/>
    <col min="4878" max="4878" width="8.5703125" bestFit="1" customWidth="1"/>
    <col min="4879" max="4879" width="7.7109375" customWidth="1"/>
    <col min="5112" max="5112" width="13.42578125" bestFit="1" customWidth="1"/>
    <col min="5113" max="5113" width="22.28515625" bestFit="1" customWidth="1"/>
    <col min="5114" max="5114" width="27.5703125" bestFit="1" customWidth="1"/>
    <col min="5115" max="5115" width="9.7109375" bestFit="1" customWidth="1"/>
    <col min="5116" max="5117" width="9.7109375" customWidth="1"/>
    <col min="5118" max="5118" width="14.140625" customWidth="1"/>
    <col min="5119" max="5119" width="15.42578125" bestFit="1" customWidth="1"/>
    <col min="5120" max="5120" width="15.140625" bestFit="1" customWidth="1"/>
    <col min="5121" max="5122" width="11.28515625" bestFit="1" customWidth="1"/>
    <col min="5123" max="5123" width="12" customWidth="1"/>
    <col min="5124" max="5124" width="13.140625" customWidth="1"/>
    <col min="5125" max="5130" width="7.7109375" customWidth="1"/>
    <col min="5131" max="5131" width="8.5703125" bestFit="1" customWidth="1"/>
    <col min="5132" max="5133" width="7.7109375" customWidth="1"/>
    <col min="5134" max="5134" width="8.5703125" bestFit="1" customWidth="1"/>
    <col min="5135" max="5135" width="7.7109375" customWidth="1"/>
    <col min="5368" max="5368" width="13.42578125" bestFit="1" customWidth="1"/>
    <col min="5369" max="5369" width="22.28515625" bestFit="1" customWidth="1"/>
    <col min="5370" max="5370" width="27.5703125" bestFit="1" customWidth="1"/>
    <col min="5371" max="5371" width="9.7109375" bestFit="1" customWidth="1"/>
    <col min="5372" max="5373" width="9.7109375" customWidth="1"/>
    <col min="5374" max="5374" width="14.140625" customWidth="1"/>
    <col min="5375" max="5375" width="15.42578125" bestFit="1" customWidth="1"/>
    <col min="5376" max="5376" width="15.140625" bestFit="1" customWidth="1"/>
    <col min="5377" max="5378" width="11.28515625" bestFit="1" customWidth="1"/>
    <col min="5379" max="5379" width="12" customWidth="1"/>
    <col min="5380" max="5380" width="13.140625" customWidth="1"/>
    <col min="5381" max="5386" width="7.7109375" customWidth="1"/>
    <col min="5387" max="5387" width="8.5703125" bestFit="1" customWidth="1"/>
    <col min="5388" max="5389" width="7.7109375" customWidth="1"/>
    <col min="5390" max="5390" width="8.5703125" bestFit="1" customWidth="1"/>
    <col min="5391" max="5391" width="7.7109375" customWidth="1"/>
    <col min="5624" max="5624" width="13.42578125" bestFit="1" customWidth="1"/>
    <col min="5625" max="5625" width="22.28515625" bestFit="1" customWidth="1"/>
    <col min="5626" max="5626" width="27.5703125" bestFit="1" customWidth="1"/>
    <col min="5627" max="5627" width="9.7109375" bestFit="1" customWidth="1"/>
    <col min="5628" max="5629" width="9.7109375" customWidth="1"/>
    <col min="5630" max="5630" width="14.140625" customWidth="1"/>
    <col min="5631" max="5631" width="15.42578125" bestFit="1" customWidth="1"/>
    <col min="5632" max="5632" width="15.140625" bestFit="1" customWidth="1"/>
    <col min="5633" max="5634" width="11.28515625" bestFit="1" customWidth="1"/>
    <col min="5635" max="5635" width="12" customWidth="1"/>
    <col min="5636" max="5636" width="13.140625" customWidth="1"/>
    <col min="5637" max="5642" width="7.7109375" customWidth="1"/>
    <col min="5643" max="5643" width="8.5703125" bestFit="1" customWidth="1"/>
    <col min="5644" max="5645" width="7.7109375" customWidth="1"/>
    <col min="5646" max="5646" width="8.5703125" bestFit="1" customWidth="1"/>
    <col min="5647" max="5647" width="7.7109375" customWidth="1"/>
    <col min="5880" max="5880" width="13.42578125" bestFit="1" customWidth="1"/>
    <col min="5881" max="5881" width="22.28515625" bestFit="1" customWidth="1"/>
    <col min="5882" max="5882" width="27.5703125" bestFit="1" customWidth="1"/>
    <col min="5883" max="5883" width="9.7109375" bestFit="1" customWidth="1"/>
    <col min="5884" max="5885" width="9.7109375" customWidth="1"/>
    <col min="5886" max="5886" width="14.140625" customWidth="1"/>
    <col min="5887" max="5887" width="15.42578125" bestFit="1" customWidth="1"/>
    <col min="5888" max="5888" width="15.140625" bestFit="1" customWidth="1"/>
    <col min="5889" max="5890" width="11.28515625" bestFit="1" customWidth="1"/>
    <col min="5891" max="5891" width="12" customWidth="1"/>
    <col min="5892" max="5892" width="13.140625" customWidth="1"/>
    <col min="5893" max="5898" width="7.7109375" customWidth="1"/>
    <col min="5899" max="5899" width="8.5703125" bestFit="1" customWidth="1"/>
    <col min="5900" max="5901" width="7.7109375" customWidth="1"/>
    <col min="5902" max="5902" width="8.5703125" bestFit="1" customWidth="1"/>
    <col min="5903" max="5903" width="7.7109375" customWidth="1"/>
    <col min="6136" max="6136" width="13.42578125" bestFit="1" customWidth="1"/>
    <col min="6137" max="6137" width="22.28515625" bestFit="1" customWidth="1"/>
    <col min="6138" max="6138" width="27.5703125" bestFit="1" customWidth="1"/>
    <col min="6139" max="6139" width="9.7109375" bestFit="1" customWidth="1"/>
    <col min="6140" max="6141" width="9.7109375" customWidth="1"/>
    <col min="6142" max="6142" width="14.140625" customWidth="1"/>
    <col min="6143" max="6143" width="15.42578125" bestFit="1" customWidth="1"/>
    <col min="6144" max="6144" width="15.140625" bestFit="1" customWidth="1"/>
    <col min="6145" max="6146" width="11.28515625" bestFit="1" customWidth="1"/>
    <col min="6147" max="6147" width="12" customWidth="1"/>
    <col min="6148" max="6148" width="13.140625" customWidth="1"/>
    <col min="6149" max="6154" width="7.7109375" customWidth="1"/>
    <col min="6155" max="6155" width="8.5703125" bestFit="1" customWidth="1"/>
    <col min="6156" max="6157" width="7.7109375" customWidth="1"/>
    <col min="6158" max="6158" width="8.5703125" bestFit="1" customWidth="1"/>
    <col min="6159" max="6159" width="7.7109375" customWidth="1"/>
    <col min="6392" max="6392" width="13.42578125" bestFit="1" customWidth="1"/>
    <col min="6393" max="6393" width="22.28515625" bestFit="1" customWidth="1"/>
    <col min="6394" max="6394" width="27.5703125" bestFit="1" customWidth="1"/>
    <col min="6395" max="6395" width="9.7109375" bestFit="1" customWidth="1"/>
    <col min="6396" max="6397" width="9.7109375" customWidth="1"/>
    <col min="6398" max="6398" width="14.140625" customWidth="1"/>
    <col min="6399" max="6399" width="15.42578125" bestFit="1" customWidth="1"/>
    <col min="6400" max="6400" width="15.140625" bestFit="1" customWidth="1"/>
    <col min="6401" max="6402" width="11.28515625" bestFit="1" customWidth="1"/>
    <col min="6403" max="6403" width="12" customWidth="1"/>
    <col min="6404" max="6404" width="13.140625" customWidth="1"/>
    <col min="6405" max="6410" width="7.7109375" customWidth="1"/>
    <col min="6411" max="6411" width="8.5703125" bestFit="1" customWidth="1"/>
    <col min="6412" max="6413" width="7.7109375" customWidth="1"/>
    <col min="6414" max="6414" width="8.5703125" bestFit="1" customWidth="1"/>
    <col min="6415" max="6415" width="7.7109375" customWidth="1"/>
    <col min="6648" max="6648" width="13.42578125" bestFit="1" customWidth="1"/>
    <col min="6649" max="6649" width="22.28515625" bestFit="1" customWidth="1"/>
    <col min="6650" max="6650" width="27.5703125" bestFit="1" customWidth="1"/>
    <col min="6651" max="6651" width="9.7109375" bestFit="1" customWidth="1"/>
    <col min="6652" max="6653" width="9.7109375" customWidth="1"/>
    <col min="6654" max="6654" width="14.140625" customWidth="1"/>
    <col min="6655" max="6655" width="15.42578125" bestFit="1" customWidth="1"/>
    <col min="6656" max="6656" width="15.140625" bestFit="1" customWidth="1"/>
    <col min="6657" max="6658" width="11.28515625" bestFit="1" customWidth="1"/>
    <col min="6659" max="6659" width="12" customWidth="1"/>
    <col min="6660" max="6660" width="13.140625" customWidth="1"/>
    <col min="6661" max="6666" width="7.7109375" customWidth="1"/>
    <col min="6667" max="6667" width="8.5703125" bestFit="1" customWidth="1"/>
    <col min="6668" max="6669" width="7.7109375" customWidth="1"/>
    <col min="6670" max="6670" width="8.5703125" bestFit="1" customWidth="1"/>
    <col min="6671" max="6671" width="7.7109375" customWidth="1"/>
    <col min="6904" max="6904" width="13.42578125" bestFit="1" customWidth="1"/>
    <col min="6905" max="6905" width="22.28515625" bestFit="1" customWidth="1"/>
    <col min="6906" max="6906" width="27.5703125" bestFit="1" customWidth="1"/>
    <col min="6907" max="6907" width="9.7109375" bestFit="1" customWidth="1"/>
    <col min="6908" max="6909" width="9.7109375" customWidth="1"/>
    <col min="6910" max="6910" width="14.140625" customWidth="1"/>
    <col min="6911" max="6911" width="15.42578125" bestFit="1" customWidth="1"/>
    <col min="6912" max="6912" width="15.140625" bestFit="1" customWidth="1"/>
    <col min="6913" max="6914" width="11.28515625" bestFit="1" customWidth="1"/>
    <col min="6915" max="6915" width="12" customWidth="1"/>
    <col min="6916" max="6916" width="13.140625" customWidth="1"/>
    <col min="6917" max="6922" width="7.7109375" customWidth="1"/>
    <col min="6923" max="6923" width="8.5703125" bestFit="1" customWidth="1"/>
    <col min="6924" max="6925" width="7.7109375" customWidth="1"/>
    <col min="6926" max="6926" width="8.5703125" bestFit="1" customWidth="1"/>
    <col min="6927" max="6927" width="7.7109375" customWidth="1"/>
    <col min="7160" max="7160" width="13.42578125" bestFit="1" customWidth="1"/>
    <col min="7161" max="7161" width="22.28515625" bestFit="1" customWidth="1"/>
    <col min="7162" max="7162" width="27.5703125" bestFit="1" customWidth="1"/>
    <col min="7163" max="7163" width="9.7109375" bestFit="1" customWidth="1"/>
    <col min="7164" max="7165" width="9.7109375" customWidth="1"/>
    <col min="7166" max="7166" width="14.140625" customWidth="1"/>
    <col min="7167" max="7167" width="15.42578125" bestFit="1" customWidth="1"/>
    <col min="7168" max="7168" width="15.140625" bestFit="1" customWidth="1"/>
    <col min="7169" max="7170" width="11.28515625" bestFit="1" customWidth="1"/>
    <col min="7171" max="7171" width="12" customWidth="1"/>
    <col min="7172" max="7172" width="13.140625" customWidth="1"/>
    <col min="7173" max="7178" width="7.7109375" customWidth="1"/>
    <col min="7179" max="7179" width="8.5703125" bestFit="1" customWidth="1"/>
    <col min="7180" max="7181" width="7.7109375" customWidth="1"/>
    <col min="7182" max="7182" width="8.5703125" bestFit="1" customWidth="1"/>
    <col min="7183" max="7183" width="7.7109375" customWidth="1"/>
    <col min="7416" max="7416" width="13.42578125" bestFit="1" customWidth="1"/>
    <col min="7417" max="7417" width="22.28515625" bestFit="1" customWidth="1"/>
    <col min="7418" max="7418" width="27.5703125" bestFit="1" customWidth="1"/>
    <col min="7419" max="7419" width="9.7109375" bestFit="1" customWidth="1"/>
    <col min="7420" max="7421" width="9.7109375" customWidth="1"/>
    <col min="7422" max="7422" width="14.140625" customWidth="1"/>
    <col min="7423" max="7423" width="15.42578125" bestFit="1" customWidth="1"/>
    <col min="7424" max="7424" width="15.140625" bestFit="1" customWidth="1"/>
    <col min="7425" max="7426" width="11.28515625" bestFit="1" customWidth="1"/>
    <col min="7427" max="7427" width="12" customWidth="1"/>
    <col min="7428" max="7428" width="13.140625" customWidth="1"/>
    <col min="7429" max="7434" width="7.7109375" customWidth="1"/>
    <col min="7435" max="7435" width="8.5703125" bestFit="1" customWidth="1"/>
    <col min="7436" max="7437" width="7.7109375" customWidth="1"/>
    <col min="7438" max="7438" width="8.5703125" bestFit="1" customWidth="1"/>
    <col min="7439" max="7439" width="7.7109375" customWidth="1"/>
    <col min="7672" max="7672" width="13.42578125" bestFit="1" customWidth="1"/>
    <col min="7673" max="7673" width="22.28515625" bestFit="1" customWidth="1"/>
    <col min="7674" max="7674" width="27.5703125" bestFit="1" customWidth="1"/>
    <col min="7675" max="7675" width="9.7109375" bestFit="1" customWidth="1"/>
    <col min="7676" max="7677" width="9.7109375" customWidth="1"/>
    <col min="7678" max="7678" width="14.140625" customWidth="1"/>
    <col min="7679" max="7679" width="15.42578125" bestFit="1" customWidth="1"/>
    <col min="7680" max="7680" width="15.140625" bestFit="1" customWidth="1"/>
    <col min="7681" max="7682" width="11.28515625" bestFit="1" customWidth="1"/>
    <col min="7683" max="7683" width="12" customWidth="1"/>
    <col min="7684" max="7684" width="13.140625" customWidth="1"/>
    <col min="7685" max="7690" width="7.7109375" customWidth="1"/>
    <col min="7691" max="7691" width="8.5703125" bestFit="1" customWidth="1"/>
    <col min="7692" max="7693" width="7.7109375" customWidth="1"/>
    <col min="7694" max="7694" width="8.5703125" bestFit="1" customWidth="1"/>
    <col min="7695" max="7695" width="7.7109375" customWidth="1"/>
    <col min="7928" max="7928" width="13.42578125" bestFit="1" customWidth="1"/>
    <col min="7929" max="7929" width="22.28515625" bestFit="1" customWidth="1"/>
    <col min="7930" max="7930" width="27.5703125" bestFit="1" customWidth="1"/>
    <col min="7931" max="7931" width="9.7109375" bestFit="1" customWidth="1"/>
    <col min="7932" max="7933" width="9.7109375" customWidth="1"/>
    <col min="7934" max="7934" width="14.140625" customWidth="1"/>
    <col min="7935" max="7935" width="15.42578125" bestFit="1" customWidth="1"/>
    <col min="7936" max="7936" width="15.140625" bestFit="1" customWidth="1"/>
    <col min="7937" max="7938" width="11.28515625" bestFit="1" customWidth="1"/>
    <col min="7939" max="7939" width="12" customWidth="1"/>
    <col min="7940" max="7940" width="13.140625" customWidth="1"/>
    <col min="7941" max="7946" width="7.7109375" customWidth="1"/>
    <col min="7947" max="7947" width="8.5703125" bestFit="1" customWidth="1"/>
    <col min="7948" max="7949" width="7.7109375" customWidth="1"/>
    <col min="7950" max="7950" width="8.5703125" bestFit="1" customWidth="1"/>
    <col min="7951" max="7951" width="7.7109375" customWidth="1"/>
    <col min="8184" max="8184" width="13.42578125" bestFit="1" customWidth="1"/>
    <col min="8185" max="8185" width="22.28515625" bestFit="1" customWidth="1"/>
    <col min="8186" max="8186" width="27.5703125" bestFit="1" customWidth="1"/>
    <col min="8187" max="8187" width="9.7109375" bestFit="1" customWidth="1"/>
    <col min="8188" max="8189" width="9.7109375" customWidth="1"/>
    <col min="8190" max="8190" width="14.140625" customWidth="1"/>
    <col min="8191" max="8191" width="15.42578125" bestFit="1" customWidth="1"/>
    <col min="8192" max="8192" width="15.140625" bestFit="1" customWidth="1"/>
    <col min="8193" max="8194" width="11.28515625" bestFit="1" customWidth="1"/>
    <col min="8195" max="8195" width="12" customWidth="1"/>
    <col min="8196" max="8196" width="13.140625" customWidth="1"/>
    <col min="8197" max="8202" width="7.7109375" customWidth="1"/>
    <col min="8203" max="8203" width="8.5703125" bestFit="1" customWidth="1"/>
    <col min="8204" max="8205" width="7.7109375" customWidth="1"/>
    <col min="8206" max="8206" width="8.5703125" bestFit="1" customWidth="1"/>
    <col min="8207" max="8207" width="7.7109375" customWidth="1"/>
    <col min="8440" max="8440" width="13.42578125" bestFit="1" customWidth="1"/>
    <col min="8441" max="8441" width="22.28515625" bestFit="1" customWidth="1"/>
    <col min="8442" max="8442" width="27.5703125" bestFit="1" customWidth="1"/>
    <col min="8443" max="8443" width="9.7109375" bestFit="1" customWidth="1"/>
    <col min="8444" max="8445" width="9.7109375" customWidth="1"/>
    <col min="8446" max="8446" width="14.140625" customWidth="1"/>
    <col min="8447" max="8447" width="15.42578125" bestFit="1" customWidth="1"/>
    <col min="8448" max="8448" width="15.140625" bestFit="1" customWidth="1"/>
    <col min="8449" max="8450" width="11.28515625" bestFit="1" customWidth="1"/>
    <col min="8451" max="8451" width="12" customWidth="1"/>
    <col min="8452" max="8452" width="13.140625" customWidth="1"/>
    <col min="8453" max="8458" width="7.7109375" customWidth="1"/>
    <col min="8459" max="8459" width="8.5703125" bestFit="1" customWidth="1"/>
    <col min="8460" max="8461" width="7.7109375" customWidth="1"/>
    <col min="8462" max="8462" width="8.5703125" bestFit="1" customWidth="1"/>
    <col min="8463" max="8463" width="7.7109375" customWidth="1"/>
    <col min="8696" max="8696" width="13.42578125" bestFit="1" customWidth="1"/>
    <col min="8697" max="8697" width="22.28515625" bestFit="1" customWidth="1"/>
    <col min="8698" max="8698" width="27.5703125" bestFit="1" customWidth="1"/>
    <col min="8699" max="8699" width="9.7109375" bestFit="1" customWidth="1"/>
    <col min="8700" max="8701" width="9.7109375" customWidth="1"/>
    <col min="8702" max="8702" width="14.140625" customWidth="1"/>
    <col min="8703" max="8703" width="15.42578125" bestFit="1" customWidth="1"/>
    <col min="8704" max="8704" width="15.140625" bestFit="1" customWidth="1"/>
    <col min="8705" max="8706" width="11.28515625" bestFit="1" customWidth="1"/>
    <col min="8707" max="8707" width="12" customWidth="1"/>
    <col min="8708" max="8708" width="13.140625" customWidth="1"/>
    <col min="8709" max="8714" width="7.7109375" customWidth="1"/>
    <col min="8715" max="8715" width="8.5703125" bestFit="1" customWidth="1"/>
    <col min="8716" max="8717" width="7.7109375" customWidth="1"/>
    <col min="8718" max="8718" width="8.5703125" bestFit="1" customWidth="1"/>
    <col min="8719" max="8719" width="7.7109375" customWidth="1"/>
    <col min="8952" max="8952" width="13.42578125" bestFit="1" customWidth="1"/>
    <col min="8953" max="8953" width="22.28515625" bestFit="1" customWidth="1"/>
    <col min="8954" max="8954" width="27.5703125" bestFit="1" customWidth="1"/>
    <col min="8955" max="8955" width="9.7109375" bestFit="1" customWidth="1"/>
    <col min="8956" max="8957" width="9.7109375" customWidth="1"/>
    <col min="8958" max="8958" width="14.140625" customWidth="1"/>
    <col min="8959" max="8959" width="15.42578125" bestFit="1" customWidth="1"/>
    <col min="8960" max="8960" width="15.140625" bestFit="1" customWidth="1"/>
    <col min="8961" max="8962" width="11.28515625" bestFit="1" customWidth="1"/>
    <col min="8963" max="8963" width="12" customWidth="1"/>
    <col min="8964" max="8964" width="13.140625" customWidth="1"/>
    <col min="8965" max="8970" width="7.7109375" customWidth="1"/>
    <col min="8971" max="8971" width="8.5703125" bestFit="1" customWidth="1"/>
    <col min="8972" max="8973" width="7.7109375" customWidth="1"/>
    <col min="8974" max="8974" width="8.5703125" bestFit="1" customWidth="1"/>
    <col min="8975" max="8975" width="7.7109375" customWidth="1"/>
    <col min="9208" max="9208" width="13.42578125" bestFit="1" customWidth="1"/>
    <col min="9209" max="9209" width="22.28515625" bestFit="1" customWidth="1"/>
    <col min="9210" max="9210" width="27.5703125" bestFit="1" customWidth="1"/>
    <col min="9211" max="9211" width="9.7109375" bestFit="1" customWidth="1"/>
    <col min="9212" max="9213" width="9.7109375" customWidth="1"/>
    <col min="9214" max="9214" width="14.140625" customWidth="1"/>
    <col min="9215" max="9215" width="15.42578125" bestFit="1" customWidth="1"/>
    <col min="9216" max="9216" width="15.140625" bestFit="1" customWidth="1"/>
    <col min="9217" max="9218" width="11.28515625" bestFit="1" customWidth="1"/>
    <col min="9219" max="9219" width="12" customWidth="1"/>
    <col min="9220" max="9220" width="13.140625" customWidth="1"/>
    <col min="9221" max="9226" width="7.7109375" customWidth="1"/>
    <col min="9227" max="9227" width="8.5703125" bestFit="1" customWidth="1"/>
    <col min="9228" max="9229" width="7.7109375" customWidth="1"/>
    <col min="9230" max="9230" width="8.5703125" bestFit="1" customWidth="1"/>
    <col min="9231" max="9231" width="7.7109375" customWidth="1"/>
    <col min="9464" max="9464" width="13.42578125" bestFit="1" customWidth="1"/>
    <col min="9465" max="9465" width="22.28515625" bestFit="1" customWidth="1"/>
    <col min="9466" max="9466" width="27.5703125" bestFit="1" customWidth="1"/>
    <col min="9467" max="9467" width="9.7109375" bestFit="1" customWidth="1"/>
    <col min="9468" max="9469" width="9.7109375" customWidth="1"/>
    <col min="9470" max="9470" width="14.140625" customWidth="1"/>
    <col min="9471" max="9471" width="15.42578125" bestFit="1" customWidth="1"/>
    <col min="9472" max="9472" width="15.140625" bestFit="1" customWidth="1"/>
    <col min="9473" max="9474" width="11.28515625" bestFit="1" customWidth="1"/>
    <col min="9475" max="9475" width="12" customWidth="1"/>
    <col min="9476" max="9476" width="13.140625" customWidth="1"/>
    <col min="9477" max="9482" width="7.7109375" customWidth="1"/>
    <col min="9483" max="9483" width="8.5703125" bestFit="1" customWidth="1"/>
    <col min="9484" max="9485" width="7.7109375" customWidth="1"/>
    <col min="9486" max="9486" width="8.5703125" bestFit="1" customWidth="1"/>
    <col min="9487" max="9487" width="7.7109375" customWidth="1"/>
    <col min="9720" max="9720" width="13.42578125" bestFit="1" customWidth="1"/>
    <col min="9721" max="9721" width="22.28515625" bestFit="1" customWidth="1"/>
    <col min="9722" max="9722" width="27.5703125" bestFit="1" customWidth="1"/>
    <col min="9723" max="9723" width="9.7109375" bestFit="1" customWidth="1"/>
    <col min="9724" max="9725" width="9.7109375" customWidth="1"/>
    <col min="9726" max="9726" width="14.140625" customWidth="1"/>
    <col min="9727" max="9727" width="15.42578125" bestFit="1" customWidth="1"/>
    <col min="9728" max="9728" width="15.140625" bestFit="1" customWidth="1"/>
    <col min="9729" max="9730" width="11.28515625" bestFit="1" customWidth="1"/>
    <col min="9731" max="9731" width="12" customWidth="1"/>
    <col min="9732" max="9732" width="13.140625" customWidth="1"/>
    <col min="9733" max="9738" width="7.7109375" customWidth="1"/>
    <col min="9739" max="9739" width="8.5703125" bestFit="1" customWidth="1"/>
    <col min="9740" max="9741" width="7.7109375" customWidth="1"/>
    <col min="9742" max="9742" width="8.5703125" bestFit="1" customWidth="1"/>
    <col min="9743" max="9743" width="7.7109375" customWidth="1"/>
    <col min="9976" max="9976" width="13.42578125" bestFit="1" customWidth="1"/>
    <col min="9977" max="9977" width="22.28515625" bestFit="1" customWidth="1"/>
    <col min="9978" max="9978" width="27.5703125" bestFit="1" customWidth="1"/>
    <col min="9979" max="9979" width="9.7109375" bestFit="1" customWidth="1"/>
    <col min="9980" max="9981" width="9.7109375" customWidth="1"/>
    <col min="9982" max="9982" width="14.140625" customWidth="1"/>
    <col min="9983" max="9983" width="15.42578125" bestFit="1" customWidth="1"/>
    <col min="9984" max="9984" width="15.140625" bestFit="1" customWidth="1"/>
    <col min="9985" max="9986" width="11.28515625" bestFit="1" customWidth="1"/>
    <col min="9987" max="9987" width="12" customWidth="1"/>
    <col min="9988" max="9988" width="13.140625" customWidth="1"/>
    <col min="9989" max="9994" width="7.7109375" customWidth="1"/>
    <col min="9995" max="9995" width="8.5703125" bestFit="1" customWidth="1"/>
    <col min="9996" max="9997" width="7.7109375" customWidth="1"/>
    <col min="9998" max="9998" width="8.5703125" bestFit="1" customWidth="1"/>
    <col min="9999" max="9999" width="7.7109375" customWidth="1"/>
    <col min="10232" max="10232" width="13.42578125" bestFit="1" customWidth="1"/>
    <col min="10233" max="10233" width="22.28515625" bestFit="1" customWidth="1"/>
    <col min="10234" max="10234" width="27.5703125" bestFit="1" customWidth="1"/>
    <col min="10235" max="10235" width="9.7109375" bestFit="1" customWidth="1"/>
    <col min="10236" max="10237" width="9.7109375" customWidth="1"/>
    <col min="10238" max="10238" width="14.140625" customWidth="1"/>
    <col min="10239" max="10239" width="15.42578125" bestFit="1" customWidth="1"/>
    <col min="10240" max="10240" width="15.140625" bestFit="1" customWidth="1"/>
    <col min="10241" max="10242" width="11.28515625" bestFit="1" customWidth="1"/>
    <col min="10243" max="10243" width="12" customWidth="1"/>
    <col min="10244" max="10244" width="13.140625" customWidth="1"/>
    <col min="10245" max="10250" width="7.7109375" customWidth="1"/>
    <col min="10251" max="10251" width="8.5703125" bestFit="1" customWidth="1"/>
    <col min="10252" max="10253" width="7.7109375" customWidth="1"/>
    <col min="10254" max="10254" width="8.5703125" bestFit="1" customWidth="1"/>
    <col min="10255" max="10255" width="7.7109375" customWidth="1"/>
    <col min="10488" max="10488" width="13.42578125" bestFit="1" customWidth="1"/>
    <col min="10489" max="10489" width="22.28515625" bestFit="1" customWidth="1"/>
    <col min="10490" max="10490" width="27.5703125" bestFit="1" customWidth="1"/>
    <col min="10491" max="10491" width="9.7109375" bestFit="1" customWidth="1"/>
    <col min="10492" max="10493" width="9.7109375" customWidth="1"/>
    <col min="10494" max="10494" width="14.140625" customWidth="1"/>
    <col min="10495" max="10495" width="15.42578125" bestFit="1" customWidth="1"/>
    <col min="10496" max="10496" width="15.140625" bestFit="1" customWidth="1"/>
    <col min="10497" max="10498" width="11.28515625" bestFit="1" customWidth="1"/>
    <col min="10499" max="10499" width="12" customWidth="1"/>
    <col min="10500" max="10500" width="13.140625" customWidth="1"/>
    <col min="10501" max="10506" width="7.7109375" customWidth="1"/>
    <col min="10507" max="10507" width="8.5703125" bestFit="1" customWidth="1"/>
    <col min="10508" max="10509" width="7.7109375" customWidth="1"/>
    <col min="10510" max="10510" width="8.5703125" bestFit="1" customWidth="1"/>
    <col min="10511" max="10511" width="7.7109375" customWidth="1"/>
    <col min="10744" max="10744" width="13.42578125" bestFit="1" customWidth="1"/>
    <col min="10745" max="10745" width="22.28515625" bestFit="1" customWidth="1"/>
    <col min="10746" max="10746" width="27.5703125" bestFit="1" customWidth="1"/>
    <col min="10747" max="10747" width="9.7109375" bestFit="1" customWidth="1"/>
    <col min="10748" max="10749" width="9.7109375" customWidth="1"/>
    <col min="10750" max="10750" width="14.140625" customWidth="1"/>
    <col min="10751" max="10751" width="15.42578125" bestFit="1" customWidth="1"/>
    <col min="10752" max="10752" width="15.140625" bestFit="1" customWidth="1"/>
    <col min="10753" max="10754" width="11.28515625" bestFit="1" customWidth="1"/>
    <col min="10755" max="10755" width="12" customWidth="1"/>
    <col min="10756" max="10756" width="13.140625" customWidth="1"/>
    <col min="10757" max="10762" width="7.7109375" customWidth="1"/>
    <col min="10763" max="10763" width="8.5703125" bestFit="1" customWidth="1"/>
    <col min="10764" max="10765" width="7.7109375" customWidth="1"/>
    <col min="10766" max="10766" width="8.5703125" bestFit="1" customWidth="1"/>
    <col min="10767" max="10767" width="7.7109375" customWidth="1"/>
    <col min="11000" max="11000" width="13.42578125" bestFit="1" customWidth="1"/>
    <col min="11001" max="11001" width="22.28515625" bestFit="1" customWidth="1"/>
    <col min="11002" max="11002" width="27.5703125" bestFit="1" customWidth="1"/>
    <col min="11003" max="11003" width="9.7109375" bestFit="1" customWidth="1"/>
    <col min="11004" max="11005" width="9.7109375" customWidth="1"/>
    <col min="11006" max="11006" width="14.140625" customWidth="1"/>
    <col min="11007" max="11007" width="15.42578125" bestFit="1" customWidth="1"/>
    <col min="11008" max="11008" width="15.140625" bestFit="1" customWidth="1"/>
    <col min="11009" max="11010" width="11.28515625" bestFit="1" customWidth="1"/>
    <col min="11011" max="11011" width="12" customWidth="1"/>
    <col min="11012" max="11012" width="13.140625" customWidth="1"/>
    <col min="11013" max="11018" width="7.7109375" customWidth="1"/>
    <col min="11019" max="11019" width="8.5703125" bestFit="1" customWidth="1"/>
    <col min="11020" max="11021" width="7.7109375" customWidth="1"/>
    <col min="11022" max="11022" width="8.5703125" bestFit="1" customWidth="1"/>
    <col min="11023" max="11023" width="7.7109375" customWidth="1"/>
    <col min="11256" max="11256" width="13.42578125" bestFit="1" customWidth="1"/>
    <col min="11257" max="11257" width="22.28515625" bestFit="1" customWidth="1"/>
    <col min="11258" max="11258" width="27.5703125" bestFit="1" customWidth="1"/>
    <col min="11259" max="11259" width="9.7109375" bestFit="1" customWidth="1"/>
    <col min="11260" max="11261" width="9.7109375" customWidth="1"/>
    <col min="11262" max="11262" width="14.140625" customWidth="1"/>
    <col min="11263" max="11263" width="15.42578125" bestFit="1" customWidth="1"/>
    <col min="11264" max="11264" width="15.140625" bestFit="1" customWidth="1"/>
    <col min="11265" max="11266" width="11.28515625" bestFit="1" customWidth="1"/>
    <col min="11267" max="11267" width="12" customWidth="1"/>
    <col min="11268" max="11268" width="13.140625" customWidth="1"/>
    <col min="11269" max="11274" width="7.7109375" customWidth="1"/>
    <col min="11275" max="11275" width="8.5703125" bestFit="1" customWidth="1"/>
    <col min="11276" max="11277" width="7.7109375" customWidth="1"/>
    <col min="11278" max="11278" width="8.5703125" bestFit="1" customWidth="1"/>
    <col min="11279" max="11279" width="7.7109375" customWidth="1"/>
    <col min="11512" max="11512" width="13.42578125" bestFit="1" customWidth="1"/>
    <col min="11513" max="11513" width="22.28515625" bestFit="1" customWidth="1"/>
    <col min="11514" max="11514" width="27.5703125" bestFit="1" customWidth="1"/>
    <col min="11515" max="11515" width="9.7109375" bestFit="1" customWidth="1"/>
    <col min="11516" max="11517" width="9.7109375" customWidth="1"/>
    <col min="11518" max="11518" width="14.140625" customWidth="1"/>
    <col min="11519" max="11519" width="15.42578125" bestFit="1" customWidth="1"/>
    <col min="11520" max="11520" width="15.140625" bestFit="1" customWidth="1"/>
    <col min="11521" max="11522" width="11.28515625" bestFit="1" customWidth="1"/>
    <col min="11523" max="11523" width="12" customWidth="1"/>
    <col min="11524" max="11524" width="13.140625" customWidth="1"/>
    <col min="11525" max="11530" width="7.7109375" customWidth="1"/>
    <col min="11531" max="11531" width="8.5703125" bestFit="1" customWidth="1"/>
    <col min="11532" max="11533" width="7.7109375" customWidth="1"/>
    <col min="11534" max="11534" width="8.5703125" bestFit="1" customWidth="1"/>
    <col min="11535" max="11535" width="7.7109375" customWidth="1"/>
    <col min="11768" max="11768" width="13.42578125" bestFit="1" customWidth="1"/>
    <col min="11769" max="11769" width="22.28515625" bestFit="1" customWidth="1"/>
    <col min="11770" max="11770" width="27.5703125" bestFit="1" customWidth="1"/>
    <col min="11771" max="11771" width="9.7109375" bestFit="1" customWidth="1"/>
    <col min="11772" max="11773" width="9.7109375" customWidth="1"/>
    <col min="11774" max="11774" width="14.140625" customWidth="1"/>
    <col min="11775" max="11775" width="15.42578125" bestFit="1" customWidth="1"/>
    <col min="11776" max="11776" width="15.140625" bestFit="1" customWidth="1"/>
    <col min="11777" max="11778" width="11.28515625" bestFit="1" customWidth="1"/>
    <col min="11779" max="11779" width="12" customWidth="1"/>
    <col min="11780" max="11780" width="13.140625" customWidth="1"/>
    <col min="11781" max="11786" width="7.7109375" customWidth="1"/>
    <col min="11787" max="11787" width="8.5703125" bestFit="1" customWidth="1"/>
    <col min="11788" max="11789" width="7.7109375" customWidth="1"/>
    <col min="11790" max="11790" width="8.5703125" bestFit="1" customWidth="1"/>
    <col min="11791" max="11791" width="7.7109375" customWidth="1"/>
    <col min="12024" max="12024" width="13.42578125" bestFit="1" customWidth="1"/>
    <col min="12025" max="12025" width="22.28515625" bestFit="1" customWidth="1"/>
    <col min="12026" max="12026" width="27.5703125" bestFit="1" customWidth="1"/>
    <col min="12027" max="12027" width="9.7109375" bestFit="1" customWidth="1"/>
    <col min="12028" max="12029" width="9.7109375" customWidth="1"/>
    <col min="12030" max="12030" width="14.140625" customWidth="1"/>
    <col min="12031" max="12031" width="15.42578125" bestFit="1" customWidth="1"/>
    <col min="12032" max="12032" width="15.140625" bestFit="1" customWidth="1"/>
    <col min="12033" max="12034" width="11.28515625" bestFit="1" customWidth="1"/>
    <col min="12035" max="12035" width="12" customWidth="1"/>
    <col min="12036" max="12036" width="13.140625" customWidth="1"/>
    <col min="12037" max="12042" width="7.7109375" customWidth="1"/>
    <col min="12043" max="12043" width="8.5703125" bestFit="1" customWidth="1"/>
    <col min="12044" max="12045" width="7.7109375" customWidth="1"/>
    <col min="12046" max="12046" width="8.5703125" bestFit="1" customWidth="1"/>
    <col min="12047" max="12047" width="7.7109375" customWidth="1"/>
    <col min="12280" max="12280" width="13.42578125" bestFit="1" customWidth="1"/>
    <col min="12281" max="12281" width="22.28515625" bestFit="1" customWidth="1"/>
    <col min="12282" max="12282" width="27.5703125" bestFit="1" customWidth="1"/>
    <col min="12283" max="12283" width="9.7109375" bestFit="1" customWidth="1"/>
    <col min="12284" max="12285" width="9.7109375" customWidth="1"/>
    <col min="12286" max="12286" width="14.140625" customWidth="1"/>
    <col min="12287" max="12287" width="15.42578125" bestFit="1" customWidth="1"/>
    <col min="12288" max="12288" width="15.140625" bestFit="1" customWidth="1"/>
    <col min="12289" max="12290" width="11.28515625" bestFit="1" customWidth="1"/>
    <col min="12291" max="12291" width="12" customWidth="1"/>
    <col min="12292" max="12292" width="13.140625" customWidth="1"/>
    <col min="12293" max="12298" width="7.7109375" customWidth="1"/>
    <col min="12299" max="12299" width="8.5703125" bestFit="1" customWidth="1"/>
    <col min="12300" max="12301" width="7.7109375" customWidth="1"/>
    <col min="12302" max="12302" width="8.5703125" bestFit="1" customWidth="1"/>
    <col min="12303" max="12303" width="7.7109375" customWidth="1"/>
    <col min="12536" max="12536" width="13.42578125" bestFit="1" customWidth="1"/>
    <col min="12537" max="12537" width="22.28515625" bestFit="1" customWidth="1"/>
    <col min="12538" max="12538" width="27.5703125" bestFit="1" customWidth="1"/>
    <col min="12539" max="12539" width="9.7109375" bestFit="1" customWidth="1"/>
    <col min="12540" max="12541" width="9.7109375" customWidth="1"/>
    <col min="12542" max="12542" width="14.140625" customWidth="1"/>
    <col min="12543" max="12543" width="15.42578125" bestFit="1" customWidth="1"/>
    <col min="12544" max="12544" width="15.140625" bestFit="1" customWidth="1"/>
    <col min="12545" max="12546" width="11.28515625" bestFit="1" customWidth="1"/>
    <col min="12547" max="12547" width="12" customWidth="1"/>
    <col min="12548" max="12548" width="13.140625" customWidth="1"/>
    <col min="12549" max="12554" width="7.7109375" customWidth="1"/>
    <col min="12555" max="12555" width="8.5703125" bestFit="1" customWidth="1"/>
    <col min="12556" max="12557" width="7.7109375" customWidth="1"/>
    <col min="12558" max="12558" width="8.5703125" bestFit="1" customWidth="1"/>
    <col min="12559" max="12559" width="7.7109375" customWidth="1"/>
    <col min="12792" max="12792" width="13.42578125" bestFit="1" customWidth="1"/>
    <col min="12793" max="12793" width="22.28515625" bestFit="1" customWidth="1"/>
    <col min="12794" max="12794" width="27.5703125" bestFit="1" customWidth="1"/>
    <col min="12795" max="12795" width="9.7109375" bestFit="1" customWidth="1"/>
    <col min="12796" max="12797" width="9.7109375" customWidth="1"/>
    <col min="12798" max="12798" width="14.140625" customWidth="1"/>
    <col min="12799" max="12799" width="15.42578125" bestFit="1" customWidth="1"/>
    <col min="12800" max="12800" width="15.140625" bestFit="1" customWidth="1"/>
    <col min="12801" max="12802" width="11.28515625" bestFit="1" customWidth="1"/>
    <col min="12803" max="12803" width="12" customWidth="1"/>
    <col min="12804" max="12804" width="13.140625" customWidth="1"/>
    <col min="12805" max="12810" width="7.7109375" customWidth="1"/>
    <col min="12811" max="12811" width="8.5703125" bestFit="1" customWidth="1"/>
    <col min="12812" max="12813" width="7.7109375" customWidth="1"/>
    <col min="12814" max="12814" width="8.5703125" bestFit="1" customWidth="1"/>
    <col min="12815" max="12815" width="7.7109375" customWidth="1"/>
    <col min="13048" max="13048" width="13.42578125" bestFit="1" customWidth="1"/>
    <col min="13049" max="13049" width="22.28515625" bestFit="1" customWidth="1"/>
    <col min="13050" max="13050" width="27.5703125" bestFit="1" customWidth="1"/>
    <col min="13051" max="13051" width="9.7109375" bestFit="1" customWidth="1"/>
    <col min="13052" max="13053" width="9.7109375" customWidth="1"/>
    <col min="13054" max="13054" width="14.140625" customWidth="1"/>
    <col min="13055" max="13055" width="15.42578125" bestFit="1" customWidth="1"/>
    <col min="13056" max="13056" width="15.140625" bestFit="1" customWidth="1"/>
    <col min="13057" max="13058" width="11.28515625" bestFit="1" customWidth="1"/>
    <col min="13059" max="13059" width="12" customWidth="1"/>
    <col min="13060" max="13060" width="13.140625" customWidth="1"/>
    <col min="13061" max="13066" width="7.7109375" customWidth="1"/>
    <col min="13067" max="13067" width="8.5703125" bestFit="1" customWidth="1"/>
    <col min="13068" max="13069" width="7.7109375" customWidth="1"/>
    <col min="13070" max="13070" width="8.5703125" bestFit="1" customWidth="1"/>
    <col min="13071" max="13071" width="7.7109375" customWidth="1"/>
    <col min="13304" max="13304" width="13.42578125" bestFit="1" customWidth="1"/>
    <col min="13305" max="13305" width="22.28515625" bestFit="1" customWidth="1"/>
    <col min="13306" max="13306" width="27.5703125" bestFit="1" customWidth="1"/>
    <col min="13307" max="13307" width="9.7109375" bestFit="1" customWidth="1"/>
    <col min="13308" max="13309" width="9.7109375" customWidth="1"/>
    <col min="13310" max="13310" width="14.140625" customWidth="1"/>
    <col min="13311" max="13311" width="15.42578125" bestFit="1" customWidth="1"/>
    <col min="13312" max="13312" width="15.140625" bestFit="1" customWidth="1"/>
    <col min="13313" max="13314" width="11.28515625" bestFit="1" customWidth="1"/>
    <col min="13315" max="13315" width="12" customWidth="1"/>
    <col min="13316" max="13316" width="13.140625" customWidth="1"/>
    <col min="13317" max="13322" width="7.7109375" customWidth="1"/>
    <col min="13323" max="13323" width="8.5703125" bestFit="1" customWidth="1"/>
    <col min="13324" max="13325" width="7.7109375" customWidth="1"/>
    <col min="13326" max="13326" width="8.5703125" bestFit="1" customWidth="1"/>
    <col min="13327" max="13327" width="7.7109375" customWidth="1"/>
    <col min="13560" max="13560" width="13.42578125" bestFit="1" customWidth="1"/>
    <col min="13561" max="13561" width="22.28515625" bestFit="1" customWidth="1"/>
    <col min="13562" max="13562" width="27.5703125" bestFit="1" customWidth="1"/>
    <col min="13563" max="13563" width="9.7109375" bestFit="1" customWidth="1"/>
    <col min="13564" max="13565" width="9.7109375" customWidth="1"/>
    <col min="13566" max="13566" width="14.140625" customWidth="1"/>
    <col min="13567" max="13567" width="15.42578125" bestFit="1" customWidth="1"/>
    <col min="13568" max="13568" width="15.140625" bestFit="1" customWidth="1"/>
    <col min="13569" max="13570" width="11.28515625" bestFit="1" customWidth="1"/>
    <col min="13571" max="13571" width="12" customWidth="1"/>
    <col min="13572" max="13572" width="13.140625" customWidth="1"/>
    <col min="13573" max="13578" width="7.7109375" customWidth="1"/>
    <col min="13579" max="13579" width="8.5703125" bestFit="1" customWidth="1"/>
    <col min="13580" max="13581" width="7.7109375" customWidth="1"/>
    <col min="13582" max="13582" width="8.5703125" bestFit="1" customWidth="1"/>
    <col min="13583" max="13583" width="7.7109375" customWidth="1"/>
    <col min="13816" max="13816" width="13.42578125" bestFit="1" customWidth="1"/>
    <col min="13817" max="13817" width="22.28515625" bestFit="1" customWidth="1"/>
    <col min="13818" max="13818" width="27.5703125" bestFit="1" customWidth="1"/>
    <col min="13819" max="13819" width="9.7109375" bestFit="1" customWidth="1"/>
    <col min="13820" max="13821" width="9.7109375" customWidth="1"/>
    <col min="13822" max="13822" width="14.140625" customWidth="1"/>
    <col min="13823" max="13823" width="15.42578125" bestFit="1" customWidth="1"/>
    <col min="13824" max="13824" width="15.140625" bestFit="1" customWidth="1"/>
    <col min="13825" max="13826" width="11.28515625" bestFit="1" customWidth="1"/>
    <col min="13827" max="13827" width="12" customWidth="1"/>
    <col min="13828" max="13828" width="13.140625" customWidth="1"/>
    <col min="13829" max="13834" width="7.7109375" customWidth="1"/>
    <col min="13835" max="13835" width="8.5703125" bestFit="1" customWidth="1"/>
    <col min="13836" max="13837" width="7.7109375" customWidth="1"/>
    <col min="13838" max="13838" width="8.5703125" bestFit="1" customWidth="1"/>
    <col min="13839" max="13839" width="7.7109375" customWidth="1"/>
    <col min="14072" max="14072" width="13.42578125" bestFit="1" customWidth="1"/>
    <col min="14073" max="14073" width="22.28515625" bestFit="1" customWidth="1"/>
    <col min="14074" max="14074" width="27.5703125" bestFit="1" customWidth="1"/>
    <col min="14075" max="14075" width="9.7109375" bestFit="1" customWidth="1"/>
    <col min="14076" max="14077" width="9.7109375" customWidth="1"/>
    <col min="14078" max="14078" width="14.140625" customWidth="1"/>
    <col min="14079" max="14079" width="15.42578125" bestFit="1" customWidth="1"/>
    <col min="14080" max="14080" width="15.140625" bestFit="1" customWidth="1"/>
    <col min="14081" max="14082" width="11.28515625" bestFit="1" customWidth="1"/>
    <col min="14083" max="14083" width="12" customWidth="1"/>
    <col min="14084" max="14084" width="13.140625" customWidth="1"/>
    <col min="14085" max="14090" width="7.7109375" customWidth="1"/>
    <col min="14091" max="14091" width="8.5703125" bestFit="1" customWidth="1"/>
    <col min="14092" max="14093" width="7.7109375" customWidth="1"/>
    <col min="14094" max="14094" width="8.5703125" bestFit="1" customWidth="1"/>
    <col min="14095" max="14095" width="7.7109375" customWidth="1"/>
    <col min="14328" max="14328" width="13.42578125" bestFit="1" customWidth="1"/>
    <col min="14329" max="14329" width="22.28515625" bestFit="1" customWidth="1"/>
    <col min="14330" max="14330" width="27.5703125" bestFit="1" customWidth="1"/>
    <col min="14331" max="14331" width="9.7109375" bestFit="1" customWidth="1"/>
    <col min="14332" max="14333" width="9.7109375" customWidth="1"/>
    <col min="14334" max="14334" width="14.140625" customWidth="1"/>
    <col min="14335" max="14335" width="15.42578125" bestFit="1" customWidth="1"/>
    <col min="14336" max="14336" width="15.140625" bestFit="1" customWidth="1"/>
    <col min="14337" max="14338" width="11.28515625" bestFit="1" customWidth="1"/>
    <col min="14339" max="14339" width="12" customWidth="1"/>
    <col min="14340" max="14340" width="13.140625" customWidth="1"/>
    <col min="14341" max="14346" width="7.7109375" customWidth="1"/>
    <col min="14347" max="14347" width="8.5703125" bestFit="1" customWidth="1"/>
    <col min="14348" max="14349" width="7.7109375" customWidth="1"/>
    <col min="14350" max="14350" width="8.5703125" bestFit="1" customWidth="1"/>
    <col min="14351" max="14351" width="7.7109375" customWidth="1"/>
    <col min="14584" max="14584" width="13.42578125" bestFit="1" customWidth="1"/>
    <col min="14585" max="14585" width="22.28515625" bestFit="1" customWidth="1"/>
    <col min="14586" max="14586" width="27.5703125" bestFit="1" customWidth="1"/>
    <col min="14587" max="14587" width="9.7109375" bestFit="1" customWidth="1"/>
    <col min="14588" max="14589" width="9.7109375" customWidth="1"/>
    <col min="14590" max="14590" width="14.140625" customWidth="1"/>
    <col min="14591" max="14591" width="15.42578125" bestFit="1" customWidth="1"/>
    <col min="14592" max="14592" width="15.140625" bestFit="1" customWidth="1"/>
    <col min="14593" max="14594" width="11.28515625" bestFit="1" customWidth="1"/>
    <col min="14595" max="14595" width="12" customWidth="1"/>
    <col min="14596" max="14596" width="13.140625" customWidth="1"/>
    <col min="14597" max="14602" width="7.7109375" customWidth="1"/>
    <col min="14603" max="14603" width="8.5703125" bestFit="1" customWidth="1"/>
    <col min="14604" max="14605" width="7.7109375" customWidth="1"/>
    <col min="14606" max="14606" width="8.5703125" bestFit="1" customWidth="1"/>
    <col min="14607" max="14607" width="7.7109375" customWidth="1"/>
    <col min="14840" max="14840" width="13.42578125" bestFit="1" customWidth="1"/>
    <col min="14841" max="14841" width="22.28515625" bestFit="1" customWidth="1"/>
    <col min="14842" max="14842" width="27.5703125" bestFit="1" customWidth="1"/>
    <col min="14843" max="14843" width="9.7109375" bestFit="1" customWidth="1"/>
    <col min="14844" max="14845" width="9.7109375" customWidth="1"/>
    <col min="14846" max="14846" width="14.140625" customWidth="1"/>
    <col min="14847" max="14847" width="15.42578125" bestFit="1" customWidth="1"/>
    <col min="14848" max="14848" width="15.140625" bestFit="1" customWidth="1"/>
    <col min="14849" max="14850" width="11.28515625" bestFit="1" customWidth="1"/>
    <col min="14851" max="14851" width="12" customWidth="1"/>
    <col min="14852" max="14852" width="13.140625" customWidth="1"/>
    <col min="14853" max="14858" width="7.7109375" customWidth="1"/>
    <col min="14859" max="14859" width="8.5703125" bestFit="1" customWidth="1"/>
    <col min="14860" max="14861" width="7.7109375" customWidth="1"/>
    <col min="14862" max="14862" width="8.5703125" bestFit="1" customWidth="1"/>
    <col min="14863" max="14863" width="7.7109375" customWidth="1"/>
    <col min="15096" max="15096" width="13.42578125" bestFit="1" customWidth="1"/>
    <col min="15097" max="15097" width="22.28515625" bestFit="1" customWidth="1"/>
    <col min="15098" max="15098" width="27.5703125" bestFit="1" customWidth="1"/>
    <col min="15099" max="15099" width="9.7109375" bestFit="1" customWidth="1"/>
    <col min="15100" max="15101" width="9.7109375" customWidth="1"/>
    <col min="15102" max="15102" width="14.140625" customWidth="1"/>
    <col min="15103" max="15103" width="15.42578125" bestFit="1" customWidth="1"/>
    <col min="15104" max="15104" width="15.140625" bestFit="1" customWidth="1"/>
    <col min="15105" max="15106" width="11.28515625" bestFit="1" customWidth="1"/>
    <col min="15107" max="15107" width="12" customWidth="1"/>
    <col min="15108" max="15108" width="13.140625" customWidth="1"/>
    <col min="15109" max="15114" width="7.7109375" customWidth="1"/>
    <col min="15115" max="15115" width="8.5703125" bestFit="1" customWidth="1"/>
    <col min="15116" max="15117" width="7.7109375" customWidth="1"/>
    <col min="15118" max="15118" width="8.5703125" bestFit="1" customWidth="1"/>
    <col min="15119" max="15119" width="7.7109375" customWidth="1"/>
    <col min="15352" max="15352" width="13.42578125" bestFit="1" customWidth="1"/>
    <col min="15353" max="15353" width="22.28515625" bestFit="1" customWidth="1"/>
    <col min="15354" max="15354" width="27.5703125" bestFit="1" customWidth="1"/>
    <col min="15355" max="15355" width="9.7109375" bestFit="1" customWidth="1"/>
    <col min="15356" max="15357" width="9.7109375" customWidth="1"/>
    <col min="15358" max="15358" width="14.140625" customWidth="1"/>
    <col min="15359" max="15359" width="15.42578125" bestFit="1" customWidth="1"/>
    <col min="15360" max="15360" width="15.140625" bestFit="1" customWidth="1"/>
    <col min="15361" max="15362" width="11.28515625" bestFit="1" customWidth="1"/>
    <col min="15363" max="15363" width="12" customWidth="1"/>
    <col min="15364" max="15364" width="13.140625" customWidth="1"/>
    <col min="15365" max="15370" width="7.7109375" customWidth="1"/>
    <col min="15371" max="15371" width="8.5703125" bestFit="1" customWidth="1"/>
    <col min="15372" max="15373" width="7.7109375" customWidth="1"/>
    <col min="15374" max="15374" width="8.5703125" bestFit="1" customWidth="1"/>
    <col min="15375" max="15375" width="7.7109375" customWidth="1"/>
    <col min="15608" max="15608" width="13.42578125" bestFit="1" customWidth="1"/>
    <col min="15609" max="15609" width="22.28515625" bestFit="1" customWidth="1"/>
    <col min="15610" max="15610" width="27.5703125" bestFit="1" customWidth="1"/>
    <col min="15611" max="15611" width="9.7109375" bestFit="1" customWidth="1"/>
    <col min="15612" max="15613" width="9.7109375" customWidth="1"/>
    <col min="15614" max="15614" width="14.140625" customWidth="1"/>
    <col min="15615" max="15615" width="15.42578125" bestFit="1" customWidth="1"/>
    <col min="15616" max="15616" width="15.140625" bestFit="1" customWidth="1"/>
    <col min="15617" max="15618" width="11.28515625" bestFit="1" customWidth="1"/>
    <col min="15619" max="15619" width="12" customWidth="1"/>
    <col min="15620" max="15620" width="13.140625" customWidth="1"/>
    <col min="15621" max="15626" width="7.7109375" customWidth="1"/>
    <col min="15627" max="15627" width="8.5703125" bestFit="1" customWidth="1"/>
    <col min="15628" max="15629" width="7.7109375" customWidth="1"/>
    <col min="15630" max="15630" width="8.5703125" bestFit="1" customWidth="1"/>
    <col min="15631" max="15631" width="7.7109375" customWidth="1"/>
    <col min="15864" max="15864" width="13.42578125" bestFit="1" customWidth="1"/>
    <col min="15865" max="15865" width="22.28515625" bestFit="1" customWidth="1"/>
    <col min="15866" max="15866" width="27.5703125" bestFit="1" customWidth="1"/>
    <col min="15867" max="15867" width="9.7109375" bestFit="1" customWidth="1"/>
    <col min="15868" max="15869" width="9.7109375" customWidth="1"/>
    <col min="15870" max="15870" width="14.140625" customWidth="1"/>
    <col min="15871" max="15871" width="15.42578125" bestFit="1" customWidth="1"/>
    <col min="15872" max="15872" width="15.140625" bestFit="1" customWidth="1"/>
    <col min="15873" max="15874" width="11.28515625" bestFit="1" customWidth="1"/>
    <col min="15875" max="15875" width="12" customWidth="1"/>
    <col min="15876" max="15876" width="13.140625" customWidth="1"/>
    <col min="15877" max="15882" width="7.7109375" customWidth="1"/>
    <col min="15883" max="15883" width="8.5703125" bestFit="1" customWidth="1"/>
    <col min="15884" max="15885" width="7.7109375" customWidth="1"/>
    <col min="15886" max="15886" width="8.5703125" bestFit="1" customWidth="1"/>
    <col min="15887" max="15887" width="7.7109375" customWidth="1"/>
    <col min="16120" max="16120" width="13.42578125" bestFit="1" customWidth="1"/>
    <col min="16121" max="16121" width="22.28515625" bestFit="1" customWidth="1"/>
    <col min="16122" max="16122" width="27.5703125" bestFit="1" customWidth="1"/>
    <col min="16123" max="16123" width="9.7109375" bestFit="1" customWidth="1"/>
    <col min="16124" max="16125" width="9.7109375" customWidth="1"/>
    <col min="16126" max="16126" width="14.140625" customWidth="1"/>
    <col min="16127" max="16127" width="15.42578125" bestFit="1" customWidth="1"/>
    <col min="16128" max="16128" width="15.140625" bestFit="1" customWidth="1"/>
    <col min="16129" max="16130" width="11.28515625" bestFit="1" customWidth="1"/>
    <col min="16131" max="16131" width="12" customWidth="1"/>
    <col min="16132" max="16132" width="13.140625" customWidth="1"/>
    <col min="16133" max="16138" width="7.7109375" customWidth="1"/>
    <col min="16139" max="16139" width="8.5703125" bestFit="1" customWidth="1"/>
    <col min="16140" max="16141" width="7.7109375" customWidth="1"/>
    <col min="16142" max="16142" width="8.5703125" bestFit="1" customWidth="1"/>
    <col min="16143" max="16143" width="7.7109375" customWidth="1"/>
  </cols>
  <sheetData>
    <row r="1" spans="1:42" ht="26.25" x14ac:dyDescent="0.4">
      <c r="A1" s="194" t="s">
        <v>349</v>
      </c>
      <c r="B1" s="194">
        <v>2021</v>
      </c>
      <c r="C1" s="201" t="s">
        <v>367</v>
      </c>
      <c r="Z1" s="190"/>
    </row>
    <row r="2" spans="1:42" s="54" customFormat="1" ht="18.75" x14ac:dyDescent="0.3">
      <c r="A2" s="195" t="s">
        <v>0</v>
      </c>
      <c r="B2" s="195" t="s">
        <v>1</v>
      </c>
      <c r="C2" s="195" t="s">
        <v>2</v>
      </c>
      <c r="D2" s="195"/>
      <c r="E2" s="202"/>
      <c r="F2" s="196">
        <v>1</v>
      </c>
      <c r="G2" s="196">
        <v>2</v>
      </c>
      <c r="H2" s="196">
        <v>3</v>
      </c>
      <c r="I2" s="196">
        <v>4</v>
      </c>
      <c r="J2" s="196">
        <v>5</v>
      </c>
      <c r="K2" s="196">
        <v>6</v>
      </c>
      <c r="L2" s="196">
        <v>7</v>
      </c>
      <c r="M2" s="196">
        <v>8</v>
      </c>
      <c r="N2" s="196">
        <v>9</v>
      </c>
      <c r="O2" s="196">
        <v>10</v>
      </c>
      <c r="P2" s="196">
        <v>11</v>
      </c>
      <c r="Q2" s="196">
        <v>12</v>
      </c>
      <c r="R2" s="196">
        <v>13</v>
      </c>
      <c r="S2" s="196">
        <v>14</v>
      </c>
      <c r="T2" s="196">
        <v>15</v>
      </c>
      <c r="U2" s="196">
        <v>16</v>
      </c>
      <c r="V2" s="196">
        <v>17</v>
      </c>
      <c r="W2" s="196">
        <v>18</v>
      </c>
      <c r="X2" s="196">
        <v>19</v>
      </c>
      <c r="Y2" s="196">
        <v>20</v>
      </c>
      <c r="Z2" s="299">
        <v>21</v>
      </c>
      <c r="AA2" s="196">
        <v>22</v>
      </c>
      <c r="AB2" s="196">
        <v>23</v>
      </c>
      <c r="AC2" s="196">
        <v>24</v>
      </c>
      <c r="AD2" s="196">
        <v>25</v>
      </c>
      <c r="AE2" s="196">
        <v>26</v>
      </c>
      <c r="AF2" s="196">
        <v>27</v>
      </c>
      <c r="AG2" s="196">
        <v>28</v>
      </c>
      <c r="AH2" s="196">
        <v>29</v>
      </c>
      <c r="AI2" s="196">
        <v>30</v>
      </c>
      <c r="AJ2" s="196"/>
      <c r="AK2" s="196"/>
      <c r="AL2" s="196"/>
    </row>
    <row r="3" spans="1:42" s="225" customFormat="1" x14ac:dyDescent="0.25">
      <c r="D3" s="2" t="s">
        <v>3</v>
      </c>
      <c r="E3" s="3" t="s">
        <v>357</v>
      </c>
      <c r="F3" s="210" t="s">
        <v>122</v>
      </c>
      <c r="G3" s="210" t="s">
        <v>122</v>
      </c>
      <c r="H3" s="210" t="s">
        <v>122</v>
      </c>
      <c r="I3" s="210" t="s">
        <v>122</v>
      </c>
      <c r="J3" s="210" t="s">
        <v>122</v>
      </c>
      <c r="K3" s="210" t="s">
        <v>122</v>
      </c>
      <c r="L3" s="210" t="s">
        <v>122</v>
      </c>
      <c r="M3" s="210" t="s">
        <v>122</v>
      </c>
      <c r="N3" s="210" t="s">
        <v>122</v>
      </c>
      <c r="O3" s="210" t="s">
        <v>122</v>
      </c>
      <c r="P3" s="210" t="s">
        <v>122</v>
      </c>
      <c r="Q3" s="210" t="s">
        <v>122</v>
      </c>
      <c r="R3" s="210" t="s">
        <v>122</v>
      </c>
      <c r="S3" s="210" t="s">
        <v>122</v>
      </c>
      <c r="T3" s="210" t="s">
        <v>122</v>
      </c>
      <c r="U3" s="210" t="s">
        <v>122</v>
      </c>
      <c r="V3" s="210" t="s">
        <v>122</v>
      </c>
      <c r="W3" s="210" t="s">
        <v>122</v>
      </c>
      <c r="X3" s="210" t="s">
        <v>122</v>
      </c>
      <c r="Y3" s="210" t="s">
        <v>122</v>
      </c>
      <c r="Z3" s="210" t="s">
        <v>122</v>
      </c>
      <c r="AA3" s="210" t="s">
        <v>122</v>
      </c>
      <c r="AB3" s="210" t="s">
        <v>122</v>
      </c>
      <c r="AC3" s="210" t="s">
        <v>122</v>
      </c>
      <c r="AD3" s="210" t="s">
        <v>122</v>
      </c>
      <c r="AE3" s="210" t="s">
        <v>122</v>
      </c>
      <c r="AF3" s="210" t="s">
        <v>122</v>
      </c>
      <c r="AG3" s="210" t="s">
        <v>122</v>
      </c>
      <c r="AH3" s="210" t="s">
        <v>122</v>
      </c>
      <c r="AI3" s="210" t="s">
        <v>122</v>
      </c>
      <c r="AJ3" s="210"/>
      <c r="AK3" s="210"/>
      <c r="AL3" s="210"/>
    </row>
    <row r="4" spans="1:42" s="7" customFormat="1" ht="15.75" thickBot="1" x14ac:dyDescent="0.3">
      <c r="A4" s="19"/>
      <c r="B4" s="19"/>
      <c r="C4" s="19"/>
      <c r="D4" s="20"/>
      <c r="E4" s="45"/>
      <c r="F4" s="50"/>
      <c r="G4" s="50"/>
      <c r="H4" s="50"/>
      <c r="I4" s="50"/>
      <c r="J4" s="50"/>
      <c r="K4" s="50"/>
      <c r="L4" s="50"/>
      <c r="M4" s="50"/>
      <c r="N4" s="50"/>
      <c r="O4" s="20"/>
      <c r="P4" s="20"/>
      <c r="Q4" s="20"/>
      <c r="R4" s="20"/>
      <c r="S4" s="20"/>
      <c r="T4" s="20"/>
      <c r="U4" s="5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13"/>
      <c r="AL4" s="13"/>
    </row>
    <row r="5" spans="1:42" s="7" customFormat="1" ht="15.75" thickTop="1" x14ac:dyDescent="0.25">
      <c r="A5" s="197" t="s">
        <v>4</v>
      </c>
      <c r="B5" s="12" t="s">
        <v>5</v>
      </c>
      <c r="C5" s="46" t="s">
        <v>6</v>
      </c>
      <c r="D5" s="13">
        <v>0.1</v>
      </c>
      <c r="E5" s="6"/>
      <c r="F5" s="37">
        <v>0.1</v>
      </c>
      <c r="G5" s="37">
        <v>0.1</v>
      </c>
      <c r="H5" s="37">
        <v>0</v>
      </c>
      <c r="I5" s="37">
        <v>0</v>
      </c>
      <c r="J5" s="37">
        <v>0</v>
      </c>
      <c r="K5" s="37">
        <v>0</v>
      </c>
      <c r="L5" s="37">
        <v>0.1</v>
      </c>
      <c r="M5" s="37">
        <v>0.1</v>
      </c>
      <c r="N5" s="37">
        <v>0.1</v>
      </c>
      <c r="O5" s="37">
        <v>0</v>
      </c>
      <c r="P5" s="37">
        <v>0</v>
      </c>
      <c r="Q5" s="37">
        <v>0</v>
      </c>
      <c r="R5" s="37">
        <v>0</v>
      </c>
      <c r="S5" s="37">
        <v>0.1</v>
      </c>
      <c r="T5" s="37">
        <v>0.1</v>
      </c>
      <c r="U5" s="37">
        <v>0.1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/>
      <c r="AB5" s="37"/>
      <c r="AC5" s="37"/>
      <c r="AD5" s="37"/>
      <c r="AE5" s="37"/>
      <c r="AF5" s="37"/>
      <c r="AG5" s="37"/>
      <c r="AH5" s="37"/>
      <c r="AI5" s="37"/>
      <c r="AJ5" s="49"/>
      <c r="AK5" s="37"/>
      <c r="AL5" s="37"/>
      <c r="AN5" s="226">
        <f>SUM(F5:AJ5)</f>
        <v>0.79999999999999993</v>
      </c>
      <c r="AO5" s="9">
        <v>86400</v>
      </c>
      <c r="AP5" s="227">
        <f>AN5*AO5</f>
        <v>69120</v>
      </c>
    </row>
    <row r="6" spans="1:42" s="7" customFormat="1" x14ac:dyDescent="0.25">
      <c r="A6" s="11"/>
      <c r="B6" s="12"/>
      <c r="C6" s="46" t="s">
        <v>7</v>
      </c>
      <c r="D6" s="13">
        <v>0.1</v>
      </c>
      <c r="E6" s="6"/>
      <c r="F6" s="37">
        <v>0.1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0.1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0.1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/>
      <c r="AB6" s="37"/>
      <c r="AC6" s="37"/>
      <c r="AD6" s="37"/>
      <c r="AE6" s="37"/>
      <c r="AF6" s="37"/>
      <c r="AG6" s="37"/>
      <c r="AH6" s="37"/>
      <c r="AI6" s="37"/>
      <c r="AJ6" s="49"/>
      <c r="AK6" s="37"/>
      <c r="AL6" s="37"/>
      <c r="AN6" s="228">
        <f t="shared" ref="AN6:AN69" si="0">SUM(F6:AJ6)</f>
        <v>0.30000000000000004</v>
      </c>
      <c r="AO6" s="7">
        <v>86400</v>
      </c>
      <c r="AP6" s="229">
        <f t="shared" ref="AP6:AP69" si="1">AN6*AO6</f>
        <v>25920.000000000004</v>
      </c>
    </row>
    <row r="7" spans="1:42" s="7" customFormat="1" x14ac:dyDescent="0.25">
      <c r="A7" s="11"/>
      <c r="B7" s="15"/>
      <c r="C7" s="188" t="s">
        <v>8</v>
      </c>
      <c r="D7" s="189">
        <v>0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214"/>
      <c r="AK7" s="188"/>
      <c r="AL7" s="188"/>
      <c r="AN7" s="228">
        <f t="shared" si="0"/>
        <v>0</v>
      </c>
      <c r="AO7" s="7">
        <v>86400</v>
      </c>
      <c r="AP7" s="229">
        <f t="shared" si="1"/>
        <v>0</v>
      </c>
    </row>
    <row r="8" spans="1:42" s="7" customFormat="1" x14ac:dyDescent="0.25">
      <c r="A8" s="11"/>
      <c r="B8" s="15"/>
      <c r="C8" s="190" t="s">
        <v>354</v>
      </c>
      <c r="D8" s="191" t="s">
        <v>346</v>
      </c>
      <c r="E8" s="6"/>
      <c r="F8" s="37">
        <v>1.17</v>
      </c>
      <c r="G8" s="37">
        <v>1.32</v>
      </c>
      <c r="H8" s="37">
        <v>1.47</v>
      </c>
      <c r="I8" s="37">
        <v>1.48</v>
      </c>
      <c r="J8" s="37">
        <v>1.47</v>
      </c>
      <c r="K8" s="37">
        <v>1.47</v>
      </c>
      <c r="L8" s="37">
        <v>1.61</v>
      </c>
      <c r="M8" s="37">
        <v>1.68</v>
      </c>
      <c r="N8" s="37">
        <v>1.67</v>
      </c>
      <c r="O8" s="37">
        <v>1.68</v>
      </c>
      <c r="P8" s="37">
        <v>1.67</v>
      </c>
      <c r="Q8" s="37">
        <v>1.68</v>
      </c>
      <c r="R8" s="298">
        <v>1.68</v>
      </c>
      <c r="S8" s="37">
        <v>1.68</v>
      </c>
      <c r="T8" s="37">
        <v>1.67</v>
      </c>
      <c r="U8" s="37">
        <v>1.27</v>
      </c>
      <c r="V8" s="37">
        <v>1.01</v>
      </c>
      <c r="W8" s="37">
        <v>0.94</v>
      </c>
      <c r="X8" s="37">
        <v>0.81</v>
      </c>
      <c r="Y8" s="37">
        <v>0.81</v>
      </c>
      <c r="Z8" s="37">
        <v>0.8</v>
      </c>
      <c r="AA8" s="37"/>
      <c r="AB8" s="37"/>
      <c r="AC8" s="37"/>
      <c r="AD8" s="37"/>
      <c r="AE8" s="37"/>
      <c r="AF8" s="37"/>
      <c r="AG8" s="37"/>
      <c r="AH8" s="37"/>
      <c r="AI8" s="37"/>
      <c r="AJ8" s="49"/>
      <c r="AK8" s="37"/>
      <c r="AL8" s="37"/>
      <c r="AN8" s="228">
        <f t="shared" si="0"/>
        <v>29.04</v>
      </c>
      <c r="AO8" s="7">
        <v>86400</v>
      </c>
      <c r="AP8" s="229">
        <f t="shared" si="1"/>
        <v>2509056</v>
      </c>
    </row>
    <row r="9" spans="1:42" s="7" customFormat="1" x14ac:dyDescent="0.25">
      <c r="A9" s="11"/>
      <c r="B9" s="12"/>
      <c r="C9" s="16" t="s">
        <v>9</v>
      </c>
      <c r="D9" s="205" t="s">
        <v>346</v>
      </c>
      <c r="E9" s="6"/>
      <c r="F9" s="37">
        <v>3.5000000000000003E-2</v>
      </c>
      <c r="G9" s="37">
        <v>3.5000000000000003E-2</v>
      </c>
      <c r="H9" s="37">
        <v>3.5000000000000003E-2</v>
      </c>
      <c r="I9" s="37">
        <v>3.5000000000000003E-2</v>
      </c>
      <c r="J9" s="37">
        <v>3.5000000000000003E-2</v>
      </c>
      <c r="K9" s="37">
        <v>3.5000000000000003E-2</v>
      </c>
      <c r="L9" s="37">
        <v>0.04</v>
      </c>
      <c r="M9" s="37">
        <v>0.04</v>
      </c>
      <c r="N9" s="37">
        <v>0.04</v>
      </c>
      <c r="O9" s="37">
        <v>0.04</v>
      </c>
      <c r="P9" s="37">
        <v>0.04</v>
      </c>
      <c r="Q9" s="37">
        <v>0.04</v>
      </c>
      <c r="R9" s="37">
        <v>0.04</v>
      </c>
      <c r="S9" s="37">
        <v>0.01</v>
      </c>
      <c r="T9" s="37">
        <v>0.01</v>
      </c>
      <c r="U9" s="37">
        <v>0.01</v>
      </c>
      <c r="V9" s="37">
        <v>0.01</v>
      </c>
      <c r="W9" s="37">
        <v>0.01</v>
      </c>
      <c r="X9" s="37">
        <v>0.01</v>
      </c>
      <c r="Y9" s="37">
        <v>0.01</v>
      </c>
      <c r="Z9" s="37">
        <v>0.01</v>
      </c>
      <c r="AA9" s="37"/>
      <c r="AB9" s="37"/>
      <c r="AC9" s="37"/>
      <c r="AD9" s="37"/>
      <c r="AE9" s="37"/>
      <c r="AF9" s="37"/>
      <c r="AG9" s="37"/>
      <c r="AH9" s="37"/>
      <c r="AI9" s="37"/>
      <c r="AJ9" s="49"/>
      <c r="AK9" s="37"/>
      <c r="AL9" s="37"/>
      <c r="AN9" s="228">
        <f t="shared" si="0"/>
        <v>0.56999999999999995</v>
      </c>
      <c r="AO9" s="7">
        <v>86400</v>
      </c>
      <c r="AP9" s="229">
        <f t="shared" si="1"/>
        <v>49247.999999999993</v>
      </c>
    </row>
    <row r="10" spans="1:42" s="7" customFormat="1" x14ac:dyDescent="0.25">
      <c r="A10" s="11"/>
      <c r="B10" s="12"/>
      <c r="C10" s="16"/>
      <c r="D10" s="13"/>
      <c r="E10" s="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49"/>
      <c r="AK10" s="37"/>
      <c r="AL10" s="37"/>
      <c r="AN10" s="228"/>
      <c r="AP10" s="229"/>
    </row>
    <row r="11" spans="1:42" s="7" customFormat="1" ht="15.75" thickBot="1" x14ac:dyDescent="0.3">
      <c r="A11" s="11"/>
      <c r="B11" s="18"/>
      <c r="C11" s="19" t="s">
        <v>139</v>
      </c>
      <c r="D11" s="211"/>
      <c r="E11" s="45">
        <f>86400*SUM(F11:AJ11)</f>
        <v>2653343.9999999995</v>
      </c>
      <c r="F11" s="50">
        <f>SUM(F5:F10)</f>
        <v>1.4049999999999998</v>
      </c>
      <c r="G11" s="50">
        <f>SUM(G5:G10)</f>
        <v>1.4550000000000001</v>
      </c>
      <c r="H11" s="50">
        <f>SUM(H5:H10)</f>
        <v>1.5049999999999999</v>
      </c>
      <c r="I11" s="50">
        <f>SUM(I5:I10)</f>
        <v>1.5149999999999999</v>
      </c>
      <c r="J11" s="50">
        <f t="shared" ref="J11:AJ11" si="2">SUM(J5:J10)</f>
        <v>1.5049999999999999</v>
      </c>
      <c r="K11" s="50">
        <f t="shared" si="2"/>
        <v>1.5049999999999999</v>
      </c>
      <c r="L11" s="50">
        <f t="shared" si="2"/>
        <v>1.85</v>
      </c>
      <c r="M11" s="50">
        <f t="shared" si="2"/>
        <v>1.82</v>
      </c>
      <c r="N11" s="50">
        <f t="shared" si="2"/>
        <v>1.81</v>
      </c>
      <c r="O11" s="50">
        <f t="shared" si="2"/>
        <v>1.72</v>
      </c>
      <c r="P11" s="50">
        <f t="shared" si="2"/>
        <v>1.71</v>
      </c>
      <c r="Q11" s="50">
        <f t="shared" si="2"/>
        <v>1.72</v>
      </c>
      <c r="R11" s="50">
        <f t="shared" si="2"/>
        <v>1.72</v>
      </c>
      <c r="S11" s="50">
        <f t="shared" si="2"/>
        <v>1.89</v>
      </c>
      <c r="T11" s="50">
        <f t="shared" si="2"/>
        <v>1.78</v>
      </c>
      <c r="U11" s="50">
        <f t="shared" si="2"/>
        <v>1.3800000000000001</v>
      </c>
      <c r="V11" s="50">
        <f t="shared" si="2"/>
        <v>1.02</v>
      </c>
      <c r="W11" s="50">
        <f t="shared" si="2"/>
        <v>0.95</v>
      </c>
      <c r="X11" s="50">
        <f t="shared" si="2"/>
        <v>0.82000000000000006</v>
      </c>
      <c r="Y11" s="50">
        <f t="shared" si="2"/>
        <v>0.82000000000000006</v>
      </c>
      <c r="Z11" s="50">
        <f t="shared" si="2"/>
        <v>0.81</v>
      </c>
      <c r="AA11" s="50">
        <f t="shared" si="2"/>
        <v>0</v>
      </c>
      <c r="AB11" s="50">
        <f t="shared" si="2"/>
        <v>0</v>
      </c>
      <c r="AC11" s="50">
        <f t="shared" si="2"/>
        <v>0</v>
      </c>
      <c r="AD11" s="50">
        <f t="shared" si="2"/>
        <v>0</v>
      </c>
      <c r="AE11" s="50">
        <f t="shared" si="2"/>
        <v>0</v>
      </c>
      <c r="AF11" s="50">
        <f t="shared" si="2"/>
        <v>0</v>
      </c>
      <c r="AG11" s="50">
        <f t="shared" si="2"/>
        <v>0</v>
      </c>
      <c r="AH11" s="50">
        <f t="shared" si="2"/>
        <v>0</v>
      </c>
      <c r="AI11" s="50">
        <f t="shared" si="2"/>
        <v>0</v>
      </c>
      <c r="AJ11" s="51">
        <f t="shared" si="2"/>
        <v>0</v>
      </c>
      <c r="AK11" s="37"/>
      <c r="AL11" s="37"/>
      <c r="AN11" s="230">
        <f t="shared" si="0"/>
        <v>30.709999999999997</v>
      </c>
      <c r="AO11" s="19">
        <v>86400</v>
      </c>
      <c r="AP11" s="231">
        <f t="shared" si="1"/>
        <v>2653343.9999999995</v>
      </c>
    </row>
    <row r="12" spans="1:42" ht="16.5" thickTop="1" thickBot="1" x14ac:dyDescent="0.3">
      <c r="A12" s="11"/>
      <c r="X12" s="13"/>
      <c r="Y12" s="13"/>
      <c r="AB12" s="13"/>
      <c r="AC12" s="13"/>
      <c r="AD12" s="13"/>
      <c r="AE12" s="13"/>
      <c r="AF12" s="13"/>
      <c r="AG12" s="13"/>
      <c r="AH12" s="13"/>
      <c r="AI12" s="13"/>
      <c r="AN12" s="13"/>
      <c r="AO12" s="7"/>
      <c r="AP12" s="14"/>
    </row>
    <row r="13" spans="1:42" s="7" customFormat="1" ht="15.75" thickTop="1" x14ac:dyDescent="0.25">
      <c r="A13" s="11"/>
      <c r="B13" s="22" t="s">
        <v>10</v>
      </c>
      <c r="C13" s="23" t="s">
        <v>11</v>
      </c>
      <c r="D13" s="8">
        <v>0.3</v>
      </c>
      <c r="E13" s="44"/>
      <c r="F13" s="47">
        <v>0.3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8"/>
      <c r="AK13" s="37"/>
      <c r="AL13" s="37"/>
      <c r="AN13" s="226">
        <f t="shared" si="0"/>
        <v>0.3</v>
      </c>
      <c r="AO13" s="9">
        <v>86400</v>
      </c>
      <c r="AP13" s="227">
        <f t="shared" si="1"/>
        <v>25920</v>
      </c>
    </row>
    <row r="14" spans="1:42" s="7" customFormat="1" x14ac:dyDescent="0.25">
      <c r="A14" s="11"/>
      <c r="B14" s="15"/>
      <c r="C14" s="16" t="s">
        <v>12</v>
      </c>
      <c r="D14" s="13">
        <v>0.36</v>
      </c>
      <c r="E14" s="6"/>
      <c r="F14" s="37">
        <v>0.36</v>
      </c>
      <c r="G14" s="37">
        <v>0.36</v>
      </c>
      <c r="H14" s="37">
        <v>0.36</v>
      </c>
      <c r="I14" s="37">
        <v>0.36</v>
      </c>
      <c r="J14" s="37">
        <v>0</v>
      </c>
      <c r="K14" s="37">
        <v>0</v>
      </c>
      <c r="L14" s="37">
        <v>0.36</v>
      </c>
      <c r="M14" s="37">
        <v>0.36</v>
      </c>
      <c r="N14" s="37">
        <v>0.36</v>
      </c>
      <c r="O14" s="37">
        <v>0</v>
      </c>
      <c r="P14" s="37">
        <v>0</v>
      </c>
      <c r="Q14" s="37">
        <v>0</v>
      </c>
      <c r="R14" s="37">
        <v>0</v>
      </c>
      <c r="S14" s="37">
        <v>0.36</v>
      </c>
      <c r="T14" s="37">
        <v>0.36</v>
      </c>
      <c r="U14" s="37">
        <v>0.36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49"/>
      <c r="AK14" s="37"/>
      <c r="AL14" s="37"/>
      <c r="AN14" s="228">
        <f t="shared" si="0"/>
        <v>3.5999999999999992</v>
      </c>
      <c r="AO14" s="7">
        <v>86400</v>
      </c>
      <c r="AP14" s="229">
        <f t="shared" si="1"/>
        <v>311039.99999999994</v>
      </c>
    </row>
    <row r="15" spans="1:42" s="7" customFormat="1" x14ac:dyDescent="0.25">
      <c r="A15" s="11"/>
      <c r="B15" s="15"/>
      <c r="C15" s="188" t="s">
        <v>13</v>
      </c>
      <c r="D15" s="189">
        <v>0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214"/>
      <c r="AK15" s="188"/>
      <c r="AL15" s="188"/>
      <c r="AN15" s="228">
        <f t="shared" si="0"/>
        <v>0</v>
      </c>
      <c r="AO15" s="7">
        <v>86400</v>
      </c>
      <c r="AP15" s="229">
        <f t="shared" si="1"/>
        <v>0</v>
      </c>
    </row>
    <row r="16" spans="1:42" s="7" customFormat="1" x14ac:dyDescent="0.25">
      <c r="A16" s="11"/>
      <c r="B16" s="15"/>
      <c r="C16" s="16" t="s">
        <v>14</v>
      </c>
      <c r="D16" s="13">
        <v>0.3</v>
      </c>
      <c r="E16" s="6"/>
      <c r="F16" s="37">
        <v>0.3</v>
      </c>
      <c r="G16" s="37">
        <v>0.3</v>
      </c>
      <c r="H16" s="37">
        <v>0.3</v>
      </c>
      <c r="I16" s="37">
        <v>0.3</v>
      </c>
      <c r="J16" s="37">
        <v>0.3</v>
      </c>
      <c r="K16" s="37">
        <v>0.3</v>
      </c>
      <c r="L16" s="37">
        <v>0.3</v>
      </c>
      <c r="M16" s="37">
        <v>0.3</v>
      </c>
      <c r="N16" s="37">
        <v>0.3</v>
      </c>
      <c r="O16" s="37">
        <v>0.3</v>
      </c>
      <c r="P16" s="37">
        <v>0</v>
      </c>
      <c r="Q16" s="37">
        <v>0</v>
      </c>
      <c r="R16" s="37">
        <v>0</v>
      </c>
      <c r="S16" s="37">
        <v>0.3</v>
      </c>
      <c r="T16" s="37">
        <v>0.3</v>
      </c>
      <c r="U16" s="37">
        <v>0.3</v>
      </c>
      <c r="V16" s="37">
        <v>0.3</v>
      </c>
      <c r="W16" s="37">
        <v>0</v>
      </c>
      <c r="X16" s="37">
        <v>0</v>
      </c>
      <c r="Y16" s="37">
        <v>0</v>
      </c>
      <c r="Z16" s="37">
        <v>0</v>
      </c>
      <c r="AA16" s="37"/>
      <c r="AB16" s="37"/>
      <c r="AC16" s="37"/>
      <c r="AD16" s="37"/>
      <c r="AE16" s="37"/>
      <c r="AF16" s="37"/>
      <c r="AG16" s="37"/>
      <c r="AH16" s="37"/>
      <c r="AI16" s="37"/>
      <c r="AJ16" s="49"/>
      <c r="AK16" s="37"/>
      <c r="AL16" s="37"/>
      <c r="AN16" s="228">
        <f t="shared" si="0"/>
        <v>4.1999999999999993</v>
      </c>
      <c r="AO16" s="7">
        <v>86400</v>
      </c>
      <c r="AP16" s="229">
        <f t="shared" si="1"/>
        <v>362879.99999999994</v>
      </c>
    </row>
    <row r="17" spans="1:42" s="7" customFormat="1" x14ac:dyDescent="0.25">
      <c r="A17" s="11"/>
      <c r="B17" s="15"/>
      <c r="C17" s="16" t="s">
        <v>15</v>
      </c>
      <c r="D17" s="13">
        <v>0.35</v>
      </c>
      <c r="E17" s="6"/>
      <c r="F17" s="37">
        <v>0.35</v>
      </c>
      <c r="G17" s="37">
        <v>0.35</v>
      </c>
      <c r="H17" s="37">
        <v>0</v>
      </c>
      <c r="I17" s="37">
        <v>0</v>
      </c>
      <c r="J17" s="37">
        <v>0</v>
      </c>
      <c r="K17" s="37">
        <v>0</v>
      </c>
      <c r="L17" s="37">
        <v>0.35</v>
      </c>
      <c r="M17" s="37">
        <v>0.35</v>
      </c>
      <c r="N17" s="37">
        <v>0.35</v>
      </c>
      <c r="O17" s="37">
        <v>0</v>
      </c>
      <c r="P17" s="37">
        <v>0</v>
      </c>
      <c r="Q17" s="37">
        <v>0</v>
      </c>
      <c r="R17" s="37">
        <v>0</v>
      </c>
      <c r="S17" s="37">
        <v>0.35</v>
      </c>
      <c r="T17" s="37">
        <v>0.35</v>
      </c>
      <c r="U17" s="37">
        <v>0.35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49"/>
      <c r="AK17" s="37"/>
      <c r="AL17" s="37"/>
      <c r="AN17" s="228">
        <f t="shared" si="0"/>
        <v>2.8000000000000003</v>
      </c>
      <c r="AO17" s="7">
        <v>86400</v>
      </c>
      <c r="AP17" s="229">
        <f t="shared" si="1"/>
        <v>241920.00000000003</v>
      </c>
    </row>
    <row r="18" spans="1:42" s="7" customFormat="1" x14ac:dyDescent="0.25">
      <c r="A18" s="11"/>
      <c r="B18" s="12"/>
      <c r="C18" s="16" t="s">
        <v>16</v>
      </c>
      <c r="D18" s="205" t="s">
        <v>346</v>
      </c>
      <c r="E18" s="6"/>
      <c r="F18" s="37">
        <v>0.08</v>
      </c>
      <c r="G18" s="37">
        <v>0.08</v>
      </c>
      <c r="H18" s="37">
        <v>0.08</v>
      </c>
      <c r="I18" s="37">
        <v>0.08</v>
      </c>
      <c r="J18" s="37">
        <v>0.08</v>
      </c>
      <c r="K18" s="37">
        <v>0.08</v>
      </c>
      <c r="L18" s="37">
        <v>0.08</v>
      </c>
      <c r="M18" s="37">
        <v>0.08</v>
      </c>
      <c r="N18" s="37">
        <v>0.08</v>
      </c>
      <c r="O18" s="37">
        <v>0.08</v>
      </c>
      <c r="P18" s="37">
        <v>0.08</v>
      </c>
      <c r="Q18" s="37">
        <v>0.08</v>
      </c>
      <c r="R18" s="37">
        <v>0.08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/>
      <c r="AB18" s="37"/>
      <c r="AC18" s="37"/>
      <c r="AD18" s="37"/>
      <c r="AE18" s="37"/>
      <c r="AF18" s="37"/>
      <c r="AG18" s="37"/>
      <c r="AH18" s="37"/>
      <c r="AI18" s="37"/>
      <c r="AJ18" s="49"/>
      <c r="AK18" s="37"/>
      <c r="AL18" s="37"/>
      <c r="AN18" s="228">
        <f t="shared" si="0"/>
        <v>1.0399999999999998</v>
      </c>
      <c r="AO18" s="7">
        <v>86400</v>
      </c>
      <c r="AP18" s="229">
        <f t="shared" si="1"/>
        <v>89855.999999999985</v>
      </c>
    </row>
    <row r="19" spans="1:42" s="7" customFormat="1" x14ac:dyDescent="0.25">
      <c r="A19" s="11"/>
      <c r="B19" s="15"/>
      <c r="C19" s="188" t="s">
        <v>17</v>
      </c>
      <c r="D19" s="189">
        <v>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214"/>
      <c r="AK19" s="188"/>
      <c r="AL19" s="188"/>
      <c r="AN19" s="228">
        <f t="shared" si="0"/>
        <v>0</v>
      </c>
      <c r="AO19" s="7">
        <v>86400</v>
      </c>
      <c r="AP19" s="229">
        <f t="shared" si="1"/>
        <v>0</v>
      </c>
    </row>
    <row r="20" spans="1:42" s="7" customFormat="1" x14ac:dyDescent="0.25">
      <c r="A20" s="11"/>
      <c r="B20" s="15"/>
      <c r="C20" s="188" t="s">
        <v>18</v>
      </c>
      <c r="D20" s="189">
        <v>0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214"/>
      <c r="AK20" s="188"/>
      <c r="AL20" s="188"/>
      <c r="AN20" s="228">
        <f t="shared" si="0"/>
        <v>0</v>
      </c>
      <c r="AO20" s="7">
        <v>86400</v>
      </c>
      <c r="AP20" s="229">
        <f t="shared" si="1"/>
        <v>0</v>
      </c>
    </row>
    <row r="21" spans="1:42" s="7" customFormat="1" x14ac:dyDescent="0.25">
      <c r="A21" s="11"/>
      <c r="B21" s="15"/>
      <c r="C21" s="39"/>
      <c r="D21" s="40"/>
      <c r="E21" s="6"/>
      <c r="F21" s="37"/>
      <c r="G21" s="37"/>
      <c r="H21" s="37"/>
      <c r="I21" s="37"/>
      <c r="J21" s="37"/>
      <c r="K21" s="37"/>
      <c r="L21" s="37"/>
      <c r="M21" s="37"/>
      <c r="N21" s="37"/>
      <c r="O21" s="13"/>
      <c r="P21" s="13"/>
      <c r="Q21" s="13"/>
      <c r="R21" s="13"/>
      <c r="S21" s="13"/>
      <c r="T21" s="13"/>
      <c r="U21" s="37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3"/>
      <c r="AK21" s="13"/>
      <c r="AL21" s="13"/>
      <c r="AN21" s="228"/>
      <c r="AP21" s="229"/>
    </row>
    <row r="22" spans="1:42" s="7" customFormat="1" ht="15.75" thickBot="1" x14ac:dyDescent="0.3">
      <c r="A22" s="11"/>
      <c r="B22" s="18"/>
      <c r="C22" s="19" t="s">
        <v>139</v>
      </c>
      <c r="D22" s="211"/>
      <c r="E22" s="45">
        <f>86400*SUM(F22:AJ22)</f>
        <v>1031616</v>
      </c>
      <c r="F22" s="50">
        <f>SUM(F13:F21)</f>
        <v>1.3900000000000001</v>
      </c>
      <c r="G22" s="50">
        <f>SUM(G13:G21)</f>
        <v>1.0899999999999999</v>
      </c>
      <c r="H22" s="50">
        <f>SUM(H13:H21)</f>
        <v>0.73999999999999988</v>
      </c>
      <c r="I22" s="50">
        <f t="shared" ref="I22:AJ22" si="3">SUM(I13:I21)</f>
        <v>0.73999999999999988</v>
      </c>
      <c r="J22" s="50">
        <f t="shared" si="3"/>
        <v>0.38</v>
      </c>
      <c r="K22" s="50">
        <f t="shared" si="3"/>
        <v>0.38</v>
      </c>
      <c r="L22" s="50">
        <f t="shared" si="3"/>
        <v>1.0899999999999999</v>
      </c>
      <c r="M22" s="50">
        <f t="shared" si="3"/>
        <v>1.0899999999999999</v>
      </c>
      <c r="N22" s="50">
        <f>SUM(N13:N21)</f>
        <v>1.0899999999999999</v>
      </c>
      <c r="O22" s="50">
        <f>SUM(O13:O21)</f>
        <v>0.38</v>
      </c>
      <c r="P22" s="50">
        <f t="shared" si="3"/>
        <v>0.08</v>
      </c>
      <c r="Q22" s="50">
        <f t="shared" si="3"/>
        <v>0.08</v>
      </c>
      <c r="R22" s="50">
        <f t="shared" si="3"/>
        <v>0.08</v>
      </c>
      <c r="S22" s="50">
        <f t="shared" si="3"/>
        <v>1.0099999999999998</v>
      </c>
      <c r="T22" s="50">
        <f t="shared" si="3"/>
        <v>1.0099999999999998</v>
      </c>
      <c r="U22" s="50">
        <f t="shared" si="3"/>
        <v>1.0099999999999998</v>
      </c>
      <c r="V22" s="50">
        <f t="shared" si="3"/>
        <v>0.3</v>
      </c>
      <c r="W22" s="50">
        <f t="shared" si="3"/>
        <v>0</v>
      </c>
      <c r="X22" s="50">
        <f t="shared" si="3"/>
        <v>0</v>
      </c>
      <c r="Y22" s="50">
        <f t="shared" si="3"/>
        <v>0</v>
      </c>
      <c r="Z22" s="50">
        <f>SUM(Z13:Z21)</f>
        <v>0</v>
      </c>
      <c r="AA22" s="50">
        <f t="shared" si="3"/>
        <v>0</v>
      </c>
      <c r="AB22" s="50">
        <f>SUM(AB13:AB21)</f>
        <v>0</v>
      </c>
      <c r="AC22" s="50">
        <f t="shared" si="3"/>
        <v>0</v>
      </c>
      <c r="AD22" s="50">
        <f t="shared" si="3"/>
        <v>0</v>
      </c>
      <c r="AE22" s="50">
        <f t="shared" si="3"/>
        <v>0</v>
      </c>
      <c r="AF22" s="50">
        <f t="shared" si="3"/>
        <v>0</v>
      </c>
      <c r="AG22" s="50">
        <f t="shared" si="3"/>
        <v>0</v>
      </c>
      <c r="AH22" s="50">
        <f t="shared" si="3"/>
        <v>0</v>
      </c>
      <c r="AI22" s="50">
        <f t="shared" si="3"/>
        <v>0</v>
      </c>
      <c r="AJ22" s="51">
        <f t="shared" si="3"/>
        <v>0</v>
      </c>
      <c r="AK22" s="37"/>
      <c r="AL22" s="37"/>
      <c r="AN22" s="230">
        <f t="shared" si="0"/>
        <v>11.94</v>
      </c>
      <c r="AO22" s="19">
        <v>86400</v>
      </c>
      <c r="AP22" s="231">
        <f t="shared" si="1"/>
        <v>1031616</v>
      </c>
    </row>
    <row r="23" spans="1:42" s="7" customFormat="1" ht="16.5" thickTop="1" thickBot="1" x14ac:dyDescent="0.3">
      <c r="A23" s="11"/>
      <c r="D23" s="13"/>
      <c r="E23" s="6"/>
      <c r="F23" s="37"/>
      <c r="G23" s="37"/>
      <c r="H23" s="37"/>
      <c r="I23" s="37"/>
      <c r="J23" s="37"/>
      <c r="K23" s="37"/>
      <c r="L23" s="37"/>
      <c r="M23" s="37"/>
      <c r="N23" s="37"/>
      <c r="O23" s="13"/>
      <c r="P23" s="13"/>
      <c r="Q23" s="13"/>
      <c r="R23" s="13"/>
      <c r="S23" s="13"/>
      <c r="T23" s="13"/>
      <c r="U23" s="37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N23" s="13"/>
      <c r="AP23" s="14"/>
    </row>
    <row r="24" spans="1:42" s="7" customFormat="1" ht="15.75" thickTop="1" x14ac:dyDescent="0.25">
      <c r="A24" s="11"/>
      <c r="B24" s="22" t="s">
        <v>19</v>
      </c>
      <c r="C24" s="23" t="s">
        <v>20</v>
      </c>
      <c r="D24" s="8">
        <v>0.3</v>
      </c>
      <c r="E24" s="44"/>
      <c r="F24" s="47">
        <v>0.3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0.3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0.3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8"/>
      <c r="AK24" s="37"/>
      <c r="AL24" s="37"/>
      <c r="AN24" s="226">
        <f t="shared" si="0"/>
        <v>0.89999999999999991</v>
      </c>
      <c r="AO24" s="9">
        <v>86400</v>
      </c>
      <c r="AP24" s="227">
        <f t="shared" si="1"/>
        <v>77759.999999999985</v>
      </c>
    </row>
    <row r="25" spans="1:42" s="7" customFormat="1" x14ac:dyDescent="0.25">
      <c r="A25" s="11"/>
      <c r="B25" s="15"/>
      <c r="C25" s="16" t="s">
        <v>21</v>
      </c>
      <c r="D25" s="13">
        <v>0.35</v>
      </c>
      <c r="E25" s="6"/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49"/>
      <c r="AK25" s="37"/>
      <c r="AL25" s="37"/>
      <c r="AN25" s="228">
        <f t="shared" si="0"/>
        <v>0</v>
      </c>
      <c r="AO25" s="7">
        <v>86400</v>
      </c>
      <c r="AP25" s="229">
        <f t="shared" si="1"/>
        <v>0</v>
      </c>
    </row>
    <row r="26" spans="1:42" s="7" customFormat="1" x14ac:dyDescent="0.25">
      <c r="A26" s="11"/>
      <c r="B26" s="15"/>
      <c r="C26" s="188" t="s">
        <v>22</v>
      </c>
      <c r="D26" s="189">
        <v>0.2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214"/>
      <c r="AK26" s="188"/>
      <c r="AL26" s="188"/>
      <c r="AN26" s="228">
        <f t="shared" si="0"/>
        <v>0</v>
      </c>
      <c r="AO26" s="7">
        <v>86400</v>
      </c>
      <c r="AP26" s="229">
        <f t="shared" si="1"/>
        <v>0</v>
      </c>
    </row>
    <row r="27" spans="1:42" s="7" customFormat="1" x14ac:dyDescent="0.25">
      <c r="A27" s="11"/>
      <c r="B27" s="15"/>
      <c r="C27" s="190" t="s">
        <v>353</v>
      </c>
      <c r="D27" s="191" t="s">
        <v>346</v>
      </c>
      <c r="E27" s="6"/>
      <c r="F27" s="37">
        <v>24.95</v>
      </c>
      <c r="G27" s="37">
        <v>24.79</v>
      </c>
      <c r="H27" s="37">
        <v>24.29</v>
      </c>
      <c r="I27" s="37">
        <v>23.5</v>
      </c>
      <c r="J27" s="37">
        <v>22.73</v>
      </c>
      <c r="K27" s="37">
        <v>22.38</v>
      </c>
      <c r="L27" s="37">
        <v>22.03</v>
      </c>
      <c r="M27" s="37">
        <v>21.86</v>
      </c>
      <c r="N27" s="37">
        <v>21.34</v>
      </c>
      <c r="O27" s="37">
        <v>20.74</v>
      </c>
      <c r="P27" s="37">
        <v>20.88</v>
      </c>
      <c r="Q27" s="37">
        <v>18.03</v>
      </c>
      <c r="R27" s="37">
        <v>20.399999999999999</v>
      </c>
      <c r="S27" s="37">
        <v>18</v>
      </c>
      <c r="T27" s="37">
        <v>18</v>
      </c>
      <c r="U27" s="37">
        <v>20.71</v>
      </c>
      <c r="V27" s="37">
        <v>21.21</v>
      </c>
      <c r="W27" s="37">
        <v>17.600000000000001</v>
      </c>
      <c r="X27" s="37">
        <v>16.62</v>
      </c>
      <c r="Y27" s="37">
        <v>18.07</v>
      </c>
      <c r="Z27" s="37">
        <v>18</v>
      </c>
      <c r="AA27" s="37"/>
      <c r="AB27" s="37"/>
      <c r="AC27" s="37"/>
      <c r="AD27" s="37"/>
      <c r="AE27" s="37"/>
      <c r="AF27" s="37"/>
      <c r="AG27" s="37"/>
      <c r="AH27" s="37"/>
      <c r="AI27" s="37"/>
      <c r="AJ27" s="49"/>
      <c r="AK27" s="37"/>
      <c r="AL27" s="37"/>
      <c r="AN27" s="228">
        <f t="shared" si="0"/>
        <v>436.13</v>
      </c>
      <c r="AO27" s="7">
        <v>86400</v>
      </c>
      <c r="AP27" s="229">
        <f t="shared" si="1"/>
        <v>37681632</v>
      </c>
    </row>
    <row r="28" spans="1:42" s="7" customFormat="1" x14ac:dyDescent="0.25">
      <c r="A28" s="11"/>
      <c r="B28" s="15"/>
      <c r="C28" s="16"/>
      <c r="D28" s="17"/>
      <c r="E28" s="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49"/>
      <c r="AK28" s="37"/>
      <c r="AL28" s="37"/>
      <c r="AN28" s="228"/>
      <c r="AP28" s="229"/>
    </row>
    <row r="29" spans="1:42" s="7" customFormat="1" x14ac:dyDescent="0.25">
      <c r="A29" s="11"/>
      <c r="B29" s="15"/>
      <c r="C29" s="187" t="s">
        <v>141</v>
      </c>
      <c r="D29" s="203" t="s">
        <v>346</v>
      </c>
      <c r="E29" s="6"/>
      <c r="F29" s="37">
        <v>15.03</v>
      </c>
      <c r="G29" s="37">
        <v>14.67</v>
      </c>
      <c r="H29" s="37">
        <v>14.01</v>
      </c>
      <c r="I29" s="37">
        <v>13.23</v>
      </c>
      <c r="J29" s="37">
        <v>12.46</v>
      </c>
      <c r="K29" s="37">
        <v>12.1</v>
      </c>
      <c r="L29" s="37">
        <v>11.77</v>
      </c>
      <c r="M29" s="37">
        <v>11.28</v>
      </c>
      <c r="N29" s="37">
        <v>9.84</v>
      </c>
      <c r="O29" s="37">
        <v>9.25</v>
      </c>
      <c r="P29" s="37">
        <v>9.4</v>
      </c>
      <c r="Q29" s="37">
        <v>6.53</v>
      </c>
      <c r="R29" s="37">
        <v>8.9</v>
      </c>
      <c r="S29" s="37">
        <v>6.49</v>
      </c>
      <c r="T29" s="37">
        <v>6.49</v>
      </c>
      <c r="U29" s="37">
        <v>9.85</v>
      </c>
      <c r="V29" s="37">
        <v>10.92</v>
      </c>
      <c r="W29" s="37">
        <v>7.64</v>
      </c>
      <c r="X29" s="37">
        <v>6.84</v>
      </c>
      <c r="Y29" s="37">
        <v>8.2799999999999994</v>
      </c>
      <c r="Z29" s="37">
        <v>8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49"/>
      <c r="AK29" s="37"/>
      <c r="AL29" s="37"/>
      <c r="AN29" s="228">
        <f t="shared" si="0"/>
        <v>212.98</v>
      </c>
      <c r="AO29" s="7">
        <v>-86400</v>
      </c>
      <c r="AP29" s="229">
        <f t="shared" si="1"/>
        <v>-18401472</v>
      </c>
    </row>
    <row r="30" spans="1:42" s="7" customFormat="1" x14ac:dyDescent="0.25">
      <c r="A30" s="11"/>
      <c r="B30" s="15"/>
      <c r="C30" s="187" t="s">
        <v>362</v>
      </c>
      <c r="D30" s="40"/>
      <c r="E30" s="6"/>
      <c r="F30" s="37">
        <v>0.3</v>
      </c>
      <c r="G30" s="37">
        <v>0.3</v>
      </c>
      <c r="H30" s="37">
        <v>0.3</v>
      </c>
      <c r="I30" s="37">
        <v>0.3</v>
      </c>
      <c r="J30" s="37">
        <v>0.3</v>
      </c>
      <c r="K30" s="37">
        <v>0.3</v>
      </c>
      <c r="L30" s="37">
        <v>0.3</v>
      </c>
      <c r="M30" s="37">
        <v>0.3</v>
      </c>
      <c r="N30" s="37">
        <v>0.3</v>
      </c>
      <c r="O30" s="37">
        <v>0.3</v>
      </c>
      <c r="P30" s="37">
        <v>0.3</v>
      </c>
      <c r="Q30" s="37">
        <v>0.3</v>
      </c>
      <c r="R30" s="37">
        <v>0.3</v>
      </c>
      <c r="S30" s="37">
        <v>0.3</v>
      </c>
      <c r="T30" s="37">
        <v>0.3</v>
      </c>
      <c r="U30" s="37">
        <v>0.3</v>
      </c>
      <c r="V30" s="37">
        <v>0.3</v>
      </c>
      <c r="W30" s="37">
        <v>0.3</v>
      </c>
      <c r="X30" s="37">
        <v>0.3</v>
      </c>
      <c r="Y30" s="37">
        <v>0.3</v>
      </c>
      <c r="Z30" s="37">
        <v>0.3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49"/>
      <c r="AK30" s="37"/>
      <c r="AL30" s="37"/>
      <c r="AN30" s="228">
        <f t="shared" si="0"/>
        <v>6.299999999999998</v>
      </c>
      <c r="AO30" s="7">
        <v>-86400</v>
      </c>
      <c r="AP30" s="229">
        <f t="shared" si="1"/>
        <v>-544319.99999999988</v>
      </c>
    </row>
    <row r="31" spans="1:42" s="7" customFormat="1" x14ac:dyDescent="0.25">
      <c r="A31" s="11"/>
      <c r="B31" s="15"/>
      <c r="C31" s="187" t="s">
        <v>347</v>
      </c>
      <c r="D31" s="40"/>
      <c r="E31" s="6"/>
      <c r="F31" s="37">
        <v>0.1</v>
      </c>
      <c r="G31" s="37">
        <v>0.1</v>
      </c>
      <c r="H31" s="37">
        <v>0.1</v>
      </c>
      <c r="I31" s="37">
        <v>0.1</v>
      </c>
      <c r="J31" s="37">
        <v>0.1</v>
      </c>
      <c r="K31" s="37">
        <v>0.1</v>
      </c>
      <c r="L31" s="37">
        <v>0.5</v>
      </c>
      <c r="M31" s="37">
        <v>0.5</v>
      </c>
      <c r="N31" s="37">
        <v>0.5</v>
      </c>
      <c r="O31" s="37">
        <v>0.5</v>
      </c>
      <c r="P31" s="37">
        <v>0.5</v>
      </c>
      <c r="Q31" s="37">
        <v>0.5</v>
      </c>
      <c r="R31" s="37">
        <v>0.5</v>
      </c>
      <c r="S31" s="37">
        <v>0.5</v>
      </c>
      <c r="T31" s="37">
        <v>0.5</v>
      </c>
      <c r="U31" s="37">
        <v>0.5</v>
      </c>
      <c r="V31" s="37">
        <v>0.5</v>
      </c>
      <c r="W31" s="37">
        <v>0.5</v>
      </c>
      <c r="X31" s="37">
        <v>0.5</v>
      </c>
      <c r="Y31" s="37">
        <v>0.5</v>
      </c>
      <c r="Z31" s="37">
        <v>0.5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49"/>
      <c r="AK31" s="37"/>
      <c r="AL31" s="37"/>
      <c r="AN31" s="228">
        <f t="shared" si="0"/>
        <v>8.1</v>
      </c>
      <c r="AO31" s="7">
        <v>-86400</v>
      </c>
      <c r="AP31" s="229">
        <f t="shared" si="1"/>
        <v>-699840</v>
      </c>
    </row>
    <row r="32" spans="1:42" s="7" customFormat="1" x14ac:dyDescent="0.25">
      <c r="A32" s="11"/>
      <c r="B32" s="15"/>
      <c r="C32" s="187" t="s">
        <v>123</v>
      </c>
      <c r="D32" s="40"/>
      <c r="E32" s="6"/>
      <c r="F32" s="37">
        <v>0.5</v>
      </c>
      <c r="G32" s="37">
        <v>0.5</v>
      </c>
      <c r="H32" s="37">
        <v>0.5</v>
      </c>
      <c r="I32" s="37">
        <v>0.5</v>
      </c>
      <c r="J32" s="37">
        <v>0.5</v>
      </c>
      <c r="K32" s="37">
        <v>0.5</v>
      </c>
      <c r="L32" s="37">
        <v>0.5</v>
      </c>
      <c r="M32" s="37">
        <v>0.5</v>
      </c>
      <c r="N32" s="37">
        <v>0.5</v>
      </c>
      <c r="O32" s="37">
        <v>0.5</v>
      </c>
      <c r="P32" s="37">
        <v>0.5</v>
      </c>
      <c r="Q32" s="37">
        <v>0.5</v>
      </c>
      <c r="R32" s="37">
        <v>0.5</v>
      </c>
      <c r="S32" s="37">
        <v>0.5</v>
      </c>
      <c r="T32" s="37">
        <v>0.5</v>
      </c>
      <c r="U32" s="37">
        <v>0.5</v>
      </c>
      <c r="V32" s="37">
        <v>0.5</v>
      </c>
      <c r="W32" s="37">
        <v>0.5</v>
      </c>
      <c r="X32" s="37">
        <v>0.5</v>
      </c>
      <c r="Y32" s="37">
        <v>0.5</v>
      </c>
      <c r="Z32" s="37">
        <v>0.5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49"/>
      <c r="AK32" s="37"/>
      <c r="AL32" s="37"/>
      <c r="AN32" s="228">
        <f t="shared" si="0"/>
        <v>10.5</v>
      </c>
      <c r="AO32" s="7">
        <v>-86400</v>
      </c>
      <c r="AP32" s="229">
        <f t="shared" si="1"/>
        <v>-907200</v>
      </c>
    </row>
    <row r="33" spans="1:42" s="7" customFormat="1" x14ac:dyDescent="0.25">
      <c r="A33" s="11"/>
      <c r="B33" s="15"/>
      <c r="C33" s="187" t="s">
        <v>124</v>
      </c>
      <c r="D33" s="40"/>
      <c r="E33" s="6"/>
      <c r="F33" s="37">
        <v>0.2</v>
      </c>
      <c r="G33" s="37">
        <v>0.2</v>
      </c>
      <c r="H33" s="37">
        <v>0.2</v>
      </c>
      <c r="I33" s="37">
        <v>0.2</v>
      </c>
      <c r="J33" s="37">
        <v>0.2</v>
      </c>
      <c r="K33" s="37">
        <v>0.2</v>
      </c>
      <c r="L33" s="37">
        <v>0.2</v>
      </c>
      <c r="M33" s="37">
        <v>0.2</v>
      </c>
      <c r="N33" s="37">
        <v>0.2</v>
      </c>
      <c r="O33" s="37">
        <v>0.2</v>
      </c>
      <c r="P33" s="37">
        <v>0.2</v>
      </c>
      <c r="Q33" s="37">
        <v>0.2</v>
      </c>
      <c r="R33" s="37">
        <v>0.2</v>
      </c>
      <c r="S33" s="37">
        <v>0.2</v>
      </c>
      <c r="T33" s="37">
        <v>0.2</v>
      </c>
      <c r="U33" s="37">
        <v>0.2</v>
      </c>
      <c r="V33" s="37">
        <v>0.2</v>
      </c>
      <c r="W33" s="37">
        <v>0.2</v>
      </c>
      <c r="X33" s="37">
        <v>0.2</v>
      </c>
      <c r="Y33" s="37">
        <v>0.2</v>
      </c>
      <c r="Z33" s="37">
        <v>0.2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49"/>
      <c r="AK33" s="37"/>
      <c r="AL33" s="37"/>
      <c r="AN33" s="228">
        <f t="shared" si="0"/>
        <v>4.2000000000000011</v>
      </c>
      <c r="AO33" s="7">
        <v>-86400</v>
      </c>
      <c r="AP33" s="229">
        <f t="shared" si="1"/>
        <v>-362880.00000000012</v>
      </c>
    </row>
    <row r="34" spans="1:42" s="7" customFormat="1" x14ac:dyDescent="0.25">
      <c r="A34" s="11"/>
      <c r="B34" s="15"/>
      <c r="C34" s="187" t="s">
        <v>125</v>
      </c>
      <c r="D34" s="40"/>
      <c r="E34" s="6"/>
      <c r="F34" s="37">
        <v>0.4</v>
      </c>
      <c r="G34" s="37">
        <v>0.4</v>
      </c>
      <c r="H34" s="37">
        <v>0.4</v>
      </c>
      <c r="I34" s="37">
        <v>0.4</v>
      </c>
      <c r="J34" s="37">
        <v>0.4</v>
      </c>
      <c r="K34" s="37">
        <v>0.4</v>
      </c>
      <c r="L34" s="37">
        <v>0.5</v>
      </c>
      <c r="M34" s="37">
        <v>0.5</v>
      </c>
      <c r="N34" s="37">
        <v>0.5</v>
      </c>
      <c r="O34" s="37">
        <v>0.5</v>
      </c>
      <c r="P34" s="37">
        <v>0.5</v>
      </c>
      <c r="Q34" s="37">
        <v>0.5</v>
      </c>
      <c r="R34" s="37">
        <v>0.5</v>
      </c>
      <c r="S34" s="37">
        <v>0.5</v>
      </c>
      <c r="T34" s="37">
        <v>0.5</v>
      </c>
      <c r="U34" s="37">
        <v>0.5</v>
      </c>
      <c r="V34" s="37">
        <v>0.5</v>
      </c>
      <c r="W34" s="37">
        <v>0.5</v>
      </c>
      <c r="X34" s="37">
        <v>0.5</v>
      </c>
      <c r="Y34" s="37">
        <v>0.5</v>
      </c>
      <c r="Z34" s="37">
        <v>0.5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49"/>
      <c r="AK34" s="37"/>
      <c r="AL34" s="37"/>
      <c r="AN34" s="228">
        <f t="shared" si="0"/>
        <v>9.9</v>
      </c>
      <c r="AO34" s="7">
        <v>-86400</v>
      </c>
      <c r="AP34" s="229">
        <f t="shared" si="1"/>
        <v>-855360</v>
      </c>
    </row>
    <row r="35" spans="1:42" s="7" customFormat="1" x14ac:dyDescent="0.25">
      <c r="A35" s="11"/>
      <c r="B35" s="15"/>
      <c r="C35" s="187" t="s">
        <v>348</v>
      </c>
      <c r="D35" s="40"/>
      <c r="E35" s="6"/>
      <c r="F35" s="37">
        <v>0.5</v>
      </c>
      <c r="G35" s="37">
        <v>0.5</v>
      </c>
      <c r="H35" s="37">
        <v>0.5</v>
      </c>
      <c r="I35" s="37">
        <v>0.5</v>
      </c>
      <c r="J35" s="37">
        <v>0.5</v>
      </c>
      <c r="K35" s="37">
        <v>0.5</v>
      </c>
      <c r="L35" s="37">
        <v>1</v>
      </c>
      <c r="M35" s="37">
        <v>1</v>
      </c>
      <c r="N35" s="37">
        <v>1</v>
      </c>
      <c r="O35" s="37">
        <v>1</v>
      </c>
      <c r="P35" s="37">
        <v>1</v>
      </c>
      <c r="Q35" s="37">
        <v>1</v>
      </c>
      <c r="R35" s="37">
        <v>1</v>
      </c>
      <c r="S35" s="37">
        <v>1</v>
      </c>
      <c r="T35" s="37">
        <v>1</v>
      </c>
      <c r="U35" s="37">
        <v>1</v>
      </c>
      <c r="V35" s="37">
        <v>1</v>
      </c>
      <c r="W35" s="37">
        <v>1</v>
      </c>
      <c r="X35" s="37">
        <v>1</v>
      </c>
      <c r="Y35" s="37">
        <v>1</v>
      </c>
      <c r="Z35" s="37">
        <v>1</v>
      </c>
      <c r="AA35" s="37"/>
      <c r="AB35" s="37"/>
      <c r="AC35" s="37"/>
      <c r="AD35" s="37"/>
      <c r="AE35" s="37"/>
      <c r="AF35" s="37"/>
      <c r="AG35" s="37"/>
      <c r="AH35" s="37"/>
      <c r="AI35" s="37"/>
      <c r="AJ35" s="49"/>
      <c r="AK35" s="37"/>
      <c r="AL35" s="37"/>
      <c r="AN35" s="228">
        <f t="shared" si="0"/>
        <v>18</v>
      </c>
      <c r="AO35" s="7">
        <v>-86400</v>
      </c>
      <c r="AP35" s="229">
        <f t="shared" si="1"/>
        <v>-1555200</v>
      </c>
    </row>
    <row r="36" spans="1:42" s="7" customFormat="1" x14ac:dyDescent="0.25">
      <c r="A36" s="11"/>
      <c r="B36" s="15"/>
      <c r="C36" s="187" t="s">
        <v>126</v>
      </c>
      <c r="D36" s="40"/>
      <c r="E36" s="6"/>
      <c r="F36" s="37">
        <v>0.3</v>
      </c>
      <c r="G36" s="37">
        <v>0.3</v>
      </c>
      <c r="H36" s="37">
        <v>0.03</v>
      </c>
      <c r="I36" s="37">
        <v>0.3</v>
      </c>
      <c r="J36" s="37">
        <v>0.3</v>
      </c>
      <c r="K36" s="37">
        <v>0.3</v>
      </c>
      <c r="L36" s="37">
        <v>0.3</v>
      </c>
      <c r="M36" s="37">
        <v>0.3</v>
      </c>
      <c r="N36" s="37">
        <v>0.3</v>
      </c>
      <c r="O36" s="37">
        <v>0.3</v>
      </c>
      <c r="P36" s="37">
        <v>0.3</v>
      </c>
      <c r="Q36" s="37">
        <v>0.3</v>
      </c>
      <c r="R36" s="37">
        <v>0.3</v>
      </c>
      <c r="S36" s="37">
        <v>0.7</v>
      </c>
      <c r="T36" s="37">
        <v>0.7</v>
      </c>
      <c r="U36" s="37">
        <v>0.7</v>
      </c>
      <c r="V36" s="37">
        <v>0.7</v>
      </c>
      <c r="W36" s="37">
        <v>0.7</v>
      </c>
      <c r="X36" s="37">
        <v>0.7</v>
      </c>
      <c r="Y36" s="37">
        <v>0.7</v>
      </c>
      <c r="Z36" s="37">
        <v>0.7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49"/>
      <c r="AK36" s="37"/>
      <c r="AL36" s="37"/>
      <c r="AN36" s="228">
        <f t="shared" si="0"/>
        <v>9.2299999999999986</v>
      </c>
      <c r="AO36" s="7">
        <v>-86400</v>
      </c>
      <c r="AP36" s="229">
        <f t="shared" si="1"/>
        <v>-797471.99999999988</v>
      </c>
    </row>
    <row r="37" spans="1:42" s="7" customFormat="1" x14ac:dyDescent="0.25">
      <c r="A37" s="11"/>
      <c r="B37" s="15"/>
      <c r="C37" s="187" t="s">
        <v>143</v>
      </c>
      <c r="D37" s="40"/>
      <c r="E37" s="6"/>
      <c r="F37" s="37">
        <v>0.1</v>
      </c>
      <c r="G37" s="37">
        <v>0.1</v>
      </c>
      <c r="H37" s="37">
        <v>0.1</v>
      </c>
      <c r="I37" s="37">
        <v>0.1</v>
      </c>
      <c r="J37" s="37">
        <v>0.1</v>
      </c>
      <c r="K37" s="37">
        <v>0.1</v>
      </c>
      <c r="L37" s="37">
        <v>0.2</v>
      </c>
      <c r="M37" s="37">
        <v>0.2</v>
      </c>
      <c r="N37" s="37">
        <v>0.2</v>
      </c>
      <c r="O37" s="37">
        <v>0.2</v>
      </c>
      <c r="P37" s="37">
        <v>0.2</v>
      </c>
      <c r="Q37" s="37">
        <v>0.2</v>
      </c>
      <c r="R37" s="37">
        <v>0.2</v>
      </c>
      <c r="S37" s="37">
        <v>0.2</v>
      </c>
      <c r="T37" s="37">
        <v>0.2</v>
      </c>
      <c r="U37" s="37">
        <v>0.2</v>
      </c>
      <c r="V37" s="37">
        <v>0.2</v>
      </c>
      <c r="W37" s="37">
        <v>0.2</v>
      </c>
      <c r="X37" s="37">
        <v>0.2</v>
      </c>
      <c r="Y37" s="37">
        <v>0.2</v>
      </c>
      <c r="Z37" s="37">
        <v>0.2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49"/>
      <c r="AK37" s="37"/>
      <c r="AL37" s="37"/>
      <c r="AN37" s="228">
        <f t="shared" si="0"/>
        <v>3.600000000000001</v>
      </c>
      <c r="AO37" s="7">
        <v>-86400</v>
      </c>
      <c r="AP37" s="229">
        <f t="shared" si="1"/>
        <v>-311040.00000000006</v>
      </c>
    </row>
    <row r="38" spans="1:42" s="7" customFormat="1" x14ac:dyDescent="0.25">
      <c r="A38" s="11"/>
      <c r="B38" s="15"/>
      <c r="C38" s="187" t="s">
        <v>127</v>
      </c>
      <c r="D38" s="40"/>
      <c r="E38" s="6"/>
      <c r="F38" s="37">
        <v>1.2</v>
      </c>
      <c r="G38" s="37">
        <v>1.2</v>
      </c>
      <c r="H38" s="37">
        <v>1.2</v>
      </c>
      <c r="I38" s="37">
        <v>1.2</v>
      </c>
      <c r="J38" s="37">
        <v>1.2</v>
      </c>
      <c r="K38" s="37">
        <v>1.2</v>
      </c>
      <c r="L38" s="37">
        <v>1.2</v>
      </c>
      <c r="M38" s="37">
        <v>1.2</v>
      </c>
      <c r="N38" s="37">
        <v>1.2</v>
      </c>
      <c r="O38" s="37">
        <v>1.2</v>
      </c>
      <c r="P38" s="37">
        <v>1.2</v>
      </c>
      <c r="Q38" s="37">
        <v>1.2</v>
      </c>
      <c r="R38" s="37">
        <v>1.2</v>
      </c>
      <c r="S38" s="37">
        <v>1.4</v>
      </c>
      <c r="T38" s="37">
        <v>1.4</v>
      </c>
      <c r="U38" s="37">
        <v>1.4</v>
      </c>
      <c r="V38" s="37">
        <v>1.4</v>
      </c>
      <c r="W38" s="37">
        <v>1.4</v>
      </c>
      <c r="X38" s="37">
        <v>1.4</v>
      </c>
      <c r="Y38" s="37">
        <v>1.4</v>
      </c>
      <c r="Z38" s="37">
        <v>1.4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49"/>
      <c r="AK38" s="37"/>
      <c r="AL38" s="37"/>
      <c r="AN38" s="228">
        <f t="shared" si="0"/>
        <v>26.799999999999986</v>
      </c>
      <c r="AO38" s="7">
        <v>-86400</v>
      </c>
      <c r="AP38" s="229">
        <f t="shared" si="1"/>
        <v>-2315519.9999999986</v>
      </c>
    </row>
    <row r="39" spans="1:42" s="7" customFormat="1" x14ac:dyDescent="0.25">
      <c r="A39" s="11"/>
      <c r="B39" s="15"/>
      <c r="C39" s="46"/>
      <c r="D39" s="40"/>
      <c r="E39" s="6"/>
      <c r="F39" s="37"/>
      <c r="G39" s="37"/>
      <c r="H39" s="37"/>
      <c r="I39" s="37"/>
      <c r="J39" s="37"/>
      <c r="K39" s="37"/>
      <c r="L39" s="37"/>
      <c r="M39" s="37"/>
      <c r="N39" s="37"/>
      <c r="O39" s="13"/>
      <c r="P39" s="13"/>
      <c r="Q39" s="13"/>
      <c r="R39" s="13"/>
      <c r="S39" s="13"/>
      <c r="T39" s="13"/>
      <c r="U39" s="37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53"/>
      <c r="AK39" s="13"/>
      <c r="AL39" s="13"/>
      <c r="AN39" s="228"/>
      <c r="AP39" s="229"/>
    </row>
    <row r="40" spans="1:42" s="7" customFormat="1" ht="15.75" thickBot="1" x14ac:dyDescent="0.3">
      <c r="A40" s="24"/>
      <c r="B40" s="18"/>
      <c r="C40" s="19" t="s">
        <v>139</v>
      </c>
      <c r="D40" s="211"/>
      <c r="E40" s="45">
        <f>86400*SUM(F40:AJ40)</f>
        <v>11009088</v>
      </c>
      <c r="F40" s="50">
        <f>SUM(F24:F27)-SUM(F29:F38)</f>
        <v>6.620000000000001</v>
      </c>
      <c r="G40" s="50">
        <f t="shared" ref="G40:AJ40" si="4">SUM(G24:G27)-SUM(G29:G38)</f>
        <v>6.52</v>
      </c>
      <c r="H40" s="50">
        <f t="shared" si="4"/>
        <v>6.9499999999999993</v>
      </c>
      <c r="I40" s="50">
        <f t="shared" si="4"/>
        <v>6.6699999999999982</v>
      </c>
      <c r="J40" s="50">
        <f t="shared" si="4"/>
        <v>6.6699999999999982</v>
      </c>
      <c r="K40" s="50">
        <f t="shared" si="4"/>
        <v>6.68</v>
      </c>
      <c r="L40" s="50">
        <f t="shared" si="4"/>
        <v>5.860000000000003</v>
      </c>
      <c r="M40" s="50">
        <f t="shared" si="4"/>
        <v>5.8800000000000008</v>
      </c>
      <c r="N40" s="50">
        <f t="shared" si="4"/>
        <v>6.8000000000000007</v>
      </c>
      <c r="O40" s="50">
        <f t="shared" si="4"/>
        <v>6.7899999999999991</v>
      </c>
      <c r="P40" s="50">
        <f t="shared" si="4"/>
        <v>6.7799999999999994</v>
      </c>
      <c r="Q40" s="50">
        <f t="shared" si="4"/>
        <v>6.8000000000000025</v>
      </c>
      <c r="R40" s="50">
        <f t="shared" si="4"/>
        <v>6.7999999999999989</v>
      </c>
      <c r="S40" s="50">
        <f t="shared" si="4"/>
        <v>6.5100000000000016</v>
      </c>
      <c r="T40" s="50">
        <f t="shared" si="4"/>
        <v>6.2100000000000009</v>
      </c>
      <c r="U40" s="50">
        <f t="shared" si="4"/>
        <v>5.5600000000000023</v>
      </c>
      <c r="V40" s="50">
        <f t="shared" si="4"/>
        <v>4.990000000000002</v>
      </c>
      <c r="W40" s="50">
        <f t="shared" si="4"/>
        <v>4.6600000000000037</v>
      </c>
      <c r="X40" s="50">
        <f t="shared" si="4"/>
        <v>4.4800000000000022</v>
      </c>
      <c r="Y40" s="50">
        <f t="shared" si="4"/>
        <v>4.490000000000002</v>
      </c>
      <c r="Z40" s="50">
        <f t="shared" si="4"/>
        <v>4.7000000000000011</v>
      </c>
      <c r="AA40" s="50">
        <f t="shared" si="4"/>
        <v>0</v>
      </c>
      <c r="AB40" s="50">
        <f t="shared" si="4"/>
        <v>0</v>
      </c>
      <c r="AC40" s="50">
        <f t="shared" si="4"/>
        <v>0</v>
      </c>
      <c r="AD40" s="50">
        <f t="shared" si="4"/>
        <v>0</v>
      </c>
      <c r="AE40" s="50">
        <f t="shared" si="4"/>
        <v>0</v>
      </c>
      <c r="AF40" s="50">
        <f t="shared" si="4"/>
        <v>0</v>
      </c>
      <c r="AG40" s="50">
        <f t="shared" si="4"/>
        <v>0</v>
      </c>
      <c r="AH40" s="50">
        <f t="shared" si="4"/>
        <v>0</v>
      </c>
      <c r="AI40" s="50">
        <f t="shared" si="4"/>
        <v>0</v>
      </c>
      <c r="AJ40" s="51">
        <f t="shared" si="4"/>
        <v>0</v>
      </c>
      <c r="AK40" s="37"/>
      <c r="AL40" s="37"/>
      <c r="AN40" s="230">
        <f t="shared" si="0"/>
        <v>127.42</v>
      </c>
      <c r="AO40" s="19">
        <v>86400</v>
      </c>
      <c r="AP40" s="231">
        <f t="shared" si="1"/>
        <v>11009088</v>
      </c>
    </row>
    <row r="41" spans="1:42" ht="15.75" thickTop="1" x14ac:dyDescent="0.25">
      <c r="X41" s="13"/>
      <c r="Y41" s="13"/>
      <c r="AB41" s="13"/>
      <c r="AC41" s="13"/>
      <c r="AD41" s="13"/>
      <c r="AE41" s="13"/>
      <c r="AF41" s="13"/>
      <c r="AG41" s="13"/>
      <c r="AH41" s="13"/>
      <c r="AI41" s="13"/>
      <c r="AN41" s="13"/>
      <c r="AO41" s="7"/>
      <c r="AP41" s="14"/>
    </row>
    <row r="42" spans="1:42" x14ac:dyDescent="0.25">
      <c r="C42" s="26"/>
      <c r="X42" s="13"/>
      <c r="Y42" s="13"/>
      <c r="AB42" s="13"/>
      <c r="AC42" s="13"/>
      <c r="AD42" s="13"/>
      <c r="AE42" s="13"/>
      <c r="AF42" s="13"/>
      <c r="AG42" s="13"/>
      <c r="AH42" s="13"/>
      <c r="AI42" s="13"/>
      <c r="AN42" s="13"/>
      <c r="AO42" s="7"/>
      <c r="AP42" s="14"/>
    </row>
    <row r="43" spans="1:42" ht="15.75" thickBot="1" x14ac:dyDescent="0.3">
      <c r="X43" s="13"/>
      <c r="Y43" s="13"/>
      <c r="AB43" s="13"/>
      <c r="AC43" s="13"/>
      <c r="AD43" s="13"/>
      <c r="AE43" s="13"/>
      <c r="AF43" s="13"/>
      <c r="AG43" s="13"/>
      <c r="AH43" s="13"/>
      <c r="AI43" s="13"/>
      <c r="AN43" s="13"/>
      <c r="AO43" s="7"/>
      <c r="AP43" s="14"/>
    </row>
    <row r="44" spans="1:42" ht="15.75" thickTop="1" x14ac:dyDescent="0.25">
      <c r="A44" s="198" t="s">
        <v>24</v>
      </c>
      <c r="B44" s="22" t="s">
        <v>25</v>
      </c>
      <c r="C44" s="192" t="s">
        <v>352</v>
      </c>
      <c r="D44" s="193" t="s">
        <v>346</v>
      </c>
      <c r="E44" s="44"/>
      <c r="F44" s="47">
        <v>12.03</v>
      </c>
      <c r="G44" s="47">
        <v>11.93</v>
      </c>
      <c r="H44" s="47">
        <v>12.01</v>
      </c>
      <c r="I44" s="47">
        <v>12.16</v>
      </c>
      <c r="J44" s="47">
        <v>12.43</v>
      </c>
      <c r="K44" s="47">
        <v>12.63</v>
      </c>
      <c r="L44" s="47">
        <v>12.48</v>
      </c>
      <c r="M44" s="47">
        <v>12.38</v>
      </c>
      <c r="N44" s="47">
        <v>12.37</v>
      </c>
      <c r="O44" s="47">
        <v>12.32</v>
      </c>
      <c r="P44" s="47">
        <v>12.3</v>
      </c>
      <c r="Q44" s="47">
        <v>12.35</v>
      </c>
      <c r="R44" s="47">
        <v>12.37</v>
      </c>
      <c r="S44" s="47">
        <v>12.38</v>
      </c>
      <c r="T44" s="47">
        <v>12.49</v>
      </c>
      <c r="U44" s="47">
        <v>12.53</v>
      </c>
      <c r="V44" s="47">
        <v>12.54</v>
      </c>
      <c r="W44" s="47">
        <v>12.59</v>
      </c>
      <c r="X44" s="47">
        <v>12.65</v>
      </c>
      <c r="Y44" s="47">
        <v>12.2</v>
      </c>
      <c r="Z44" s="47">
        <v>11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48"/>
      <c r="AK44" s="37"/>
      <c r="AL44" s="37"/>
      <c r="AN44" s="226">
        <f t="shared" si="0"/>
        <v>258.14</v>
      </c>
      <c r="AO44" s="9">
        <v>86400</v>
      </c>
      <c r="AP44" s="227">
        <f t="shared" si="1"/>
        <v>22303296</v>
      </c>
    </row>
    <row r="45" spans="1:42" x14ac:dyDescent="0.25">
      <c r="A45" s="11"/>
      <c r="B45" s="15"/>
      <c r="C45" s="16"/>
      <c r="D45" s="17"/>
      <c r="O45" s="37"/>
      <c r="P45" s="37"/>
      <c r="Q45" s="37"/>
      <c r="R45" s="37"/>
      <c r="S45" s="37"/>
      <c r="T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49"/>
      <c r="AK45" s="37"/>
      <c r="AL45" s="37"/>
      <c r="AN45" s="228"/>
      <c r="AO45" s="7"/>
      <c r="AP45" s="229"/>
    </row>
    <row r="46" spans="1:42" x14ac:dyDescent="0.25">
      <c r="A46" s="11"/>
      <c r="B46" s="15"/>
      <c r="C46" s="187" t="s">
        <v>128</v>
      </c>
      <c r="D46" s="17"/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49"/>
      <c r="AK46" s="37"/>
      <c r="AL46" s="37"/>
      <c r="AN46" s="228">
        <f t="shared" si="0"/>
        <v>0</v>
      </c>
      <c r="AO46" s="7">
        <v>-86400</v>
      </c>
      <c r="AP46" s="229">
        <f t="shared" si="1"/>
        <v>0</v>
      </c>
    </row>
    <row r="47" spans="1:42" x14ac:dyDescent="0.25">
      <c r="A47" s="11"/>
      <c r="B47" s="15"/>
      <c r="C47" s="187" t="s">
        <v>129</v>
      </c>
      <c r="D47" s="17"/>
      <c r="F47" s="37">
        <v>0.1</v>
      </c>
      <c r="G47" s="37">
        <v>0.1</v>
      </c>
      <c r="H47" s="37">
        <v>0.1</v>
      </c>
      <c r="I47" s="37">
        <v>0.1</v>
      </c>
      <c r="J47" s="37">
        <v>0.1</v>
      </c>
      <c r="K47" s="37">
        <v>0.1</v>
      </c>
      <c r="L47" s="37">
        <v>0.1</v>
      </c>
      <c r="M47" s="37">
        <v>0.1</v>
      </c>
      <c r="N47" s="37">
        <v>0.1</v>
      </c>
      <c r="O47" s="37">
        <v>0.1</v>
      </c>
      <c r="P47" s="37">
        <v>0.1</v>
      </c>
      <c r="Q47" s="37">
        <v>0.1</v>
      </c>
      <c r="R47" s="37">
        <v>0.1</v>
      </c>
      <c r="S47" s="37">
        <v>0.1</v>
      </c>
      <c r="T47" s="37">
        <v>0.1</v>
      </c>
      <c r="U47" s="37">
        <v>0.1</v>
      </c>
      <c r="V47" s="37">
        <v>0.1</v>
      </c>
      <c r="W47" s="37">
        <v>0.1</v>
      </c>
      <c r="X47" s="37">
        <v>0.1</v>
      </c>
      <c r="Y47" s="37">
        <v>0.1</v>
      </c>
      <c r="Z47" s="37">
        <v>0.1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49"/>
      <c r="AK47" s="37"/>
      <c r="AL47" s="37"/>
      <c r="AN47" s="228">
        <f t="shared" si="0"/>
        <v>2.1000000000000005</v>
      </c>
      <c r="AO47" s="7">
        <v>-86400</v>
      </c>
      <c r="AP47" s="229">
        <f t="shared" si="1"/>
        <v>-181440.00000000006</v>
      </c>
    </row>
    <row r="48" spans="1:42" x14ac:dyDescent="0.25">
      <c r="A48" s="11"/>
      <c r="B48" s="15"/>
      <c r="C48" s="187" t="s">
        <v>130</v>
      </c>
      <c r="D48" s="17"/>
      <c r="F48" s="37">
        <v>0.5</v>
      </c>
      <c r="G48" s="37">
        <v>0.5</v>
      </c>
      <c r="H48" s="37">
        <v>0.5</v>
      </c>
      <c r="I48" s="37">
        <v>0.5</v>
      </c>
      <c r="J48" s="37">
        <v>0.5</v>
      </c>
      <c r="K48" s="37">
        <v>0.5</v>
      </c>
      <c r="L48" s="37">
        <v>0.5</v>
      </c>
      <c r="M48" s="37">
        <v>0.5</v>
      </c>
      <c r="N48" s="37">
        <v>0.5</v>
      </c>
      <c r="O48" s="37">
        <v>0.5</v>
      </c>
      <c r="P48" s="37">
        <v>0.5</v>
      </c>
      <c r="Q48" s="37">
        <v>0.5</v>
      </c>
      <c r="R48" s="37">
        <v>0.5</v>
      </c>
      <c r="S48" s="37">
        <v>2</v>
      </c>
      <c r="T48" s="37">
        <v>2</v>
      </c>
      <c r="U48" s="37">
        <v>2</v>
      </c>
      <c r="V48" s="37">
        <v>2</v>
      </c>
      <c r="W48" s="37">
        <v>2</v>
      </c>
      <c r="X48" s="37">
        <v>2</v>
      </c>
      <c r="Y48" s="37">
        <v>2</v>
      </c>
      <c r="Z48" s="37">
        <v>2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49"/>
      <c r="AK48" s="37"/>
      <c r="AL48" s="37"/>
      <c r="AN48" s="228">
        <f t="shared" si="0"/>
        <v>22.5</v>
      </c>
      <c r="AO48" s="7">
        <v>-86400</v>
      </c>
      <c r="AP48" s="229">
        <f t="shared" si="1"/>
        <v>-1944000</v>
      </c>
    </row>
    <row r="49" spans="1:42" x14ac:dyDescent="0.25">
      <c r="A49" s="11"/>
      <c r="B49" s="15"/>
      <c r="C49" s="187" t="s">
        <v>131</v>
      </c>
      <c r="D49" s="17"/>
      <c r="F49" s="37">
        <v>0.6</v>
      </c>
      <c r="G49" s="37">
        <v>0.6</v>
      </c>
      <c r="H49" s="37">
        <v>0.6</v>
      </c>
      <c r="I49" s="37">
        <v>0.6</v>
      </c>
      <c r="J49" s="37">
        <v>0.6</v>
      </c>
      <c r="K49" s="37">
        <v>0.6</v>
      </c>
      <c r="L49" s="37">
        <v>0.5</v>
      </c>
      <c r="M49" s="37">
        <v>0.5</v>
      </c>
      <c r="N49" s="37">
        <v>0.5</v>
      </c>
      <c r="O49" s="37">
        <v>0.5</v>
      </c>
      <c r="P49" s="37">
        <v>0.5</v>
      </c>
      <c r="Q49" s="37">
        <v>0.5</v>
      </c>
      <c r="R49" s="37">
        <v>0.5</v>
      </c>
      <c r="S49" s="37">
        <v>1.2</v>
      </c>
      <c r="T49" s="37">
        <v>1.2</v>
      </c>
      <c r="U49" s="37">
        <v>1.2</v>
      </c>
      <c r="V49" s="37">
        <v>1.2</v>
      </c>
      <c r="W49" s="37">
        <v>1.2</v>
      </c>
      <c r="X49" s="37">
        <v>1.2</v>
      </c>
      <c r="Y49" s="37">
        <v>1.2</v>
      </c>
      <c r="Z49" s="37">
        <v>1.2</v>
      </c>
      <c r="AA49" s="37"/>
      <c r="AB49" s="37"/>
      <c r="AC49" s="37"/>
      <c r="AD49" s="37"/>
      <c r="AE49" s="37"/>
      <c r="AF49" s="37"/>
      <c r="AG49" s="37"/>
      <c r="AH49" s="37"/>
      <c r="AI49" s="37"/>
      <c r="AJ49" s="49"/>
      <c r="AK49" s="37"/>
      <c r="AL49" s="37"/>
      <c r="AN49" s="228">
        <f t="shared" si="0"/>
        <v>16.699999999999996</v>
      </c>
      <c r="AO49" s="7">
        <v>-86400</v>
      </c>
      <c r="AP49" s="229">
        <f t="shared" si="1"/>
        <v>-1442879.9999999995</v>
      </c>
    </row>
    <row r="50" spans="1:42" x14ac:dyDescent="0.25">
      <c r="A50" s="11"/>
      <c r="B50" s="15"/>
      <c r="C50" s="187" t="s">
        <v>132</v>
      </c>
      <c r="D50" s="17"/>
      <c r="F50" s="37">
        <v>0.1</v>
      </c>
      <c r="G50" s="37">
        <v>0.1</v>
      </c>
      <c r="H50" s="37">
        <v>0.1</v>
      </c>
      <c r="I50" s="37">
        <v>0.1</v>
      </c>
      <c r="J50" s="37">
        <v>0.1</v>
      </c>
      <c r="K50" s="37">
        <v>0.1</v>
      </c>
      <c r="L50" s="37">
        <v>0.1</v>
      </c>
      <c r="M50" s="37">
        <v>0.1</v>
      </c>
      <c r="N50" s="37">
        <v>0.1</v>
      </c>
      <c r="O50" s="37">
        <v>0.1</v>
      </c>
      <c r="P50" s="37">
        <v>0.1</v>
      </c>
      <c r="Q50" s="37">
        <v>0.1</v>
      </c>
      <c r="R50" s="37">
        <v>0.1</v>
      </c>
      <c r="S50" s="37">
        <v>0.15</v>
      </c>
      <c r="T50" s="37">
        <v>0.15</v>
      </c>
      <c r="U50" s="37">
        <v>0.15</v>
      </c>
      <c r="V50" s="37">
        <v>0.15</v>
      </c>
      <c r="W50" s="37">
        <v>0.15</v>
      </c>
      <c r="X50" s="37">
        <v>0.15</v>
      </c>
      <c r="Y50" s="37">
        <v>0.15</v>
      </c>
      <c r="Z50" s="37">
        <v>0.15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49"/>
      <c r="AK50" s="37"/>
      <c r="AL50" s="37"/>
      <c r="AN50" s="228">
        <f t="shared" si="0"/>
        <v>2.4999999999999996</v>
      </c>
      <c r="AO50" s="7">
        <v>-86400</v>
      </c>
      <c r="AP50" s="229">
        <f t="shared" si="1"/>
        <v>-215999.99999999997</v>
      </c>
    </row>
    <row r="51" spans="1:42" x14ac:dyDescent="0.25">
      <c r="A51" s="11"/>
      <c r="B51" s="15"/>
      <c r="C51" s="187" t="s">
        <v>134</v>
      </c>
      <c r="D51" s="17"/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5.0000000000000001E-3</v>
      </c>
      <c r="T51" s="37">
        <v>5.0000000000000001E-3</v>
      </c>
      <c r="U51" s="37">
        <v>5.0000000000000001E-3</v>
      </c>
      <c r="V51" s="37">
        <v>5.0000000000000001E-3</v>
      </c>
      <c r="W51" s="37">
        <v>5.0000000000000001E-3</v>
      </c>
      <c r="X51" s="37">
        <v>5.0000000000000001E-3</v>
      </c>
      <c r="Y51" s="37">
        <v>5.0000000000000001E-3</v>
      </c>
      <c r="Z51" s="37">
        <v>5.0000000000000001E-3</v>
      </c>
      <c r="AA51" s="37"/>
      <c r="AB51" s="37"/>
      <c r="AC51" s="37"/>
      <c r="AD51" s="37"/>
      <c r="AE51" s="37"/>
      <c r="AF51" s="37"/>
      <c r="AG51" s="37"/>
      <c r="AH51" s="37"/>
      <c r="AI51" s="37"/>
      <c r="AJ51" s="49"/>
      <c r="AK51" s="37"/>
      <c r="AL51" s="37"/>
      <c r="AN51" s="228">
        <f t="shared" si="0"/>
        <v>0.04</v>
      </c>
      <c r="AO51" s="7">
        <v>-86400</v>
      </c>
      <c r="AP51" s="229">
        <f t="shared" si="1"/>
        <v>-3456</v>
      </c>
    </row>
    <row r="52" spans="1:42" x14ac:dyDescent="0.25">
      <c r="A52" s="11"/>
      <c r="B52" s="15"/>
      <c r="C52" s="187" t="s">
        <v>133</v>
      </c>
      <c r="D52" s="17"/>
      <c r="F52" s="37">
        <v>0.5</v>
      </c>
      <c r="G52" s="37">
        <v>0.5</v>
      </c>
      <c r="H52" s="37">
        <v>0.5</v>
      </c>
      <c r="I52" s="37">
        <v>0.5</v>
      </c>
      <c r="J52" s="37">
        <v>0.5</v>
      </c>
      <c r="K52" s="37">
        <v>0.5</v>
      </c>
      <c r="L52" s="37">
        <v>0.15</v>
      </c>
      <c r="M52" s="37">
        <v>0.15</v>
      </c>
      <c r="N52" s="37">
        <v>0.15</v>
      </c>
      <c r="O52" s="37">
        <v>0.15</v>
      </c>
      <c r="P52" s="37">
        <v>0.15</v>
      </c>
      <c r="Q52" s="37">
        <v>0.15</v>
      </c>
      <c r="R52" s="37">
        <v>0.15</v>
      </c>
      <c r="S52" s="37">
        <v>1</v>
      </c>
      <c r="T52" s="37">
        <v>1</v>
      </c>
      <c r="U52" s="37">
        <v>1</v>
      </c>
      <c r="V52" s="37">
        <v>1</v>
      </c>
      <c r="W52" s="37">
        <v>1</v>
      </c>
      <c r="X52" s="37">
        <v>1</v>
      </c>
      <c r="Y52" s="37">
        <v>1</v>
      </c>
      <c r="Z52" s="37">
        <v>1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49"/>
      <c r="AK52" s="37"/>
      <c r="AL52" s="37"/>
      <c r="AN52" s="228">
        <f t="shared" si="0"/>
        <v>12.05</v>
      </c>
      <c r="AO52" s="7">
        <v>-86400</v>
      </c>
      <c r="AP52" s="229">
        <f t="shared" si="1"/>
        <v>-1041120.0000000001</v>
      </c>
    </row>
    <row r="53" spans="1:42" x14ac:dyDescent="0.25">
      <c r="A53" s="11"/>
      <c r="B53" s="15"/>
      <c r="C53" s="187" t="s">
        <v>135</v>
      </c>
      <c r="D53" s="17"/>
      <c r="F53" s="37">
        <v>0.15</v>
      </c>
      <c r="G53" s="37">
        <v>0.15</v>
      </c>
      <c r="H53" s="37">
        <v>0.15</v>
      </c>
      <c r="I53" s="37">
        <v>0.15</v>
      </c>
      <c r="J53" s="37">
        <v>0.15</v>
      </c>
      <c r="K53" s="37">
        <v>0.15</v>
      </c>
      <c r="L53" s="37">
        <v>0.1</v>
      </c>
      <c r="M53" s="37">
        <v>0.1</v>
      </c>
      <c r="N53" s="37">
        <v>0.1</v>
      </c>
      <c r="O53" s="37">
        <v>0.1</v>
      </c>
      <c r="P53" s="37">
        <v>0.1</v>
      </c>
      <c r="Q53" s="37">
        <v>0.1</v>
      </c>
      <c r="R53" s="37">
        <v>0.1</v>
      </c>
      <c r="S53" s="37">
        <v>0.1</v>
      </c>
      <c r="T53" s="37">
        <v>0.1</v>
      </c>
      <c r="U53" s="37">
        <v>0.1</v>
      </c>
      <c r="V53" s="37">
        <v>0.1</v>
      </c>
      <c r="W53" s="37">
        <v>0.1</v>
      </c>
      <c r="X53" s="37">
        <v>0.1</v>
      </c>
      <c r="Y53" s="37">
        <v>0.1</v>
      </c>
      <c r="Z53" s="37">
        <v>0.1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49"/>
      <c r="AK53" s="37"/>
      <c r="AL53" s="37"/>
      <c r="AN53" s="228">
        <f t="shared" si="0"/>
        <v>2.4000000000000012</v>
      </c>
      <c r="AO53" s="7">
        <v>-86400</v>
      </c>
      <c r="AP53" s="229">
        <f t="shared" si="1"/>
        <v>-207360.00000000012</v>
      </c>
    </row>
    <row r="54" spans="1:42" x14ac:dyDescent="0.25">
      <c r="A54" s="11"/>
      <c r="B54" s="15"/>
      <c r="C54" s="187" t="s">
        <v>136</v>
      </c>
      <c r="D54" s="17"/>
      <c r="F54" s="37">
        <v>0.1</v>
      </c>
      <c r="G54" s="37">
        <v>0.1</v>
      </c>
      <c r="H54" s="37">
        <v>0.1</v>
      </c>
      <c r="I54" s="37">
        <v>0.1</v>
      </c>
      <c r="J54" s="37">
        <v>0.1</v>
      </c>
      <c r="K54" s="37">
        <v>0.1</v>
      </c>
      <c r="L54" s="37">
        <v>0.1</v>
      </c>
      <c r="M54" s="37">
        <v>0.1</v>
      </c>
      <c r="N54" s="37">
        <v>0.1</v>
      </c>
      <c r="O54" s="37">
        <v>0.1</v>
      </c>
      <c r="P54" s="37">
        <v>0.1</v>
      </c>
      <c r="Q54" s="37">
        <v>0.1</v>
      </c>
      <c r="R54" s="37">
        <v>0.1</v>
      </c>
      <c r="S54" s="37">
        <v>0.5</v>
      </c>
      <c r="T54" s="37">
        <v>0.5</v>
      </c>
      <c r="U54" s="37">
        <v>0.5</v>
      </c>
      <c r="V54" s="37">
        <v>0.5</v>
      </c>
      <c r="W54" s="37">
        <v>0.5</v>
      </c>
      <c r="X54" s="37">
        <v>0.5</v>
      </c>
      <c r="Y54" s="37">
        <v>0.5</v>
      </c>
      <c r="Z54" s="37">
        <v>0.5</v>
      </c>
      <c r="AA54" s="37"/>
      <c r="AB54" s="37"/>
      <c r="AC54" s="37"/>
      <c r="AD54" s="37"/>
      <c r="AE54" s="37"/>
      <c r="AF54" s="37"/>
      <c r="AG54" s="37"/>
      <c r="AH54" s="37"/>
      <c r="AI54" s="37"/>
      <c r="AJ54" s="49"/>
      <c r="AK54" s="37"/>
      <c r="AL54" s="37"/>
      <c r="AN54" s="228">
        <f t="shared" si="0"/>
        <v>5.3</v>
      </c>
      <c r="AO54" s="7">
        <v>-86400</v>
      </c>
      <c r="AP54" s="229">
        <f t="shared" si="1"/>
        <v>-457920</v>
      </c>
    </row>
    <row r="55" spans="1:42" x14ac:dyDescent="0.25">
      <c r="A55" s="11"/>
      <c r="B55" s="15"/>
      <c r="C55" s="187" t="s">
        <v>137</v>
      </c>
      <c r="D55" s="17"/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/>
      <c r="AB55" s="37"/>
      <c r="AC55" s="37"/>
      <c r="AD55" s="37"/>
      <c r="AE55" s="37"/>
      <c r="AF55" s="37"/>
      <c r="AG55" s="37"/>
      <c r="AH55" s="37"/>
      <c r="AI55" s="37"/>
      <c r="AJ55" s="49"/>
      <c r="AK55" s="37"/>
      <c r="AL55" s="37"/>
      <c r="AN55" s="228">
        <f t="shared" si="0"/>
        <v>0</v>
      </c>
      <c r="AO55" s="7">
        <v>-86400</v>
      </c>
      <c r="AP55" s="229">
        <f t="shared" si="1"/>
        <v>0</v>
      </c>
    </row>
    <row r="56" spans="1:42" x14ac:dyDescent="0.25">
      <c r="A56" s="11"/>
      <c r="B56" s="15"/>
      <c r="C56" s="187" t="s">
        <v>138</v>
      </c>
      <c r="D56" s="17"/>
      <c r="F56" s="37">
        <v>0.1</v>
      </c>
      <c r="G56" s="37">
        <v>0.1</v>
      </c>
      <c r="H56" s="37">
        <v>0.1</v>
      </c>
      <c r="I56" s="37">
        <v>0.1</v>
      </c>
      <c r="J56" s="37">
        <v>0.1</v>
      </c>
      <c r="K56" s="37">
        <v>0.1</v>
      </c>
      <c r="L56" s="37">
        <v>0.1</v>
      </c>
      <c r="M56" s="37">
        <v>0.1</v>
      </c>
      <c r="N56" s="37">
        <v>0.1</v>
      </c>
      <c r="O56" s="37">
        <v>0.1</v>
      </c>
      <c r="P56" s="37">
        <v>0.1</v>
      </c>
      <c r="Q56" s="37">
        <v>0.1</v>
      </c>
      <c r="R56" s="37">
        <v>0.1</v>
      </c>
      <c r="S56" s="37">
        <v>0.1</v>
      </c>
      <c r="T56" s="37">
        <v>0.1</v>
      </c>
      <c r="U56" s="37">
        <v>0.1</v>
      </c>
      <c r="V56" s="37">
        <v>0.1</v>
      </c>
      <c r="W56" s="37">
        <v>0.1</v>
      </c>
      <c r="X56" s="37">
        <v>0.1</v>
      </c>
      <c r="Y56" s="37">
        <v>0.1</v>
      </c>
      <c r="Z56" s="37">
        <v>0.1</v>
      </c>
      <c r="AA56" s="37"/>
      <c r="AB56" s="37"/>
      <c r="AC56" s="37"/>
      <c r="AD56" s="37"/>
      <c r="AE56" s="37"/>
      <c r="AF56" s="37"/>
      <c r="AG56" s="37"/>
      <c r="AH56" s="37"/>
      <c r="AI56" s="37"/>
      <c r="AJ56" s="49"/>
      <c r="AK56" s="37"/>
      <c r="AL56" s="37"/>
      <c r="AN56" s="228">
        <f t="shared" si="0"/>
        <v>2.1000000000000005</v>
      </c>
      <c r="AO56" s="7">
        <v>-86400</v>
      </c>
      <c r="AP56" s="229">
        <f t="shared" si="1"/>
        <v>-181440.00000000006</v>
      </c>
    </row>
    <row r="57" spans="1:42" x14ac:dyDescent="0.25">
      <c r="A57" s="11"/>
      <c r="B57" s="15"/>
      <c r="C57" s="7"/>
      <c r="D57" s="13"/>
      <c r="O57" s="37"/>
      <c r="P57" s="37"/>
      <c r="Q57" s="37"/>
      <c r="R57" s="37"/>
      <c r="S57" s="37"/>
      <c r="T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49"/>
      <c r="AK57" s="37"/>
      <c r="AL57" s="37"/>
      <c r="AN57" s="228"/>
      <c r="AO57" s="7"/>
      <c r="AP57" s="229"/>
    </row>
    <row r="58" spans="1:42" x14ac:dyDescent="0.25">
      <c r="A58" s="11"/>
      <c r="B58" s="15"/>
      <c r="C58" s="28" t="s">
        <v>27</v>
      </c>
      <c r="D58" s="28">
        <v>0.28000000000000003</v>
      </c>
      <c r="F58" s="37">
        <v>0.28000000000000003</v>
      </c>
      <c r="G58" s="37">
        <v>0.28000000000000003</v>
      </c>
      <c r="H58" s="37">
        <v>0</v>
      </c>
      <c r="I58" s="37">
        <v>0</v>
      </c>
      <c r="J58" s="37">
        <v>0</v>
      </c>
      <c r="K58" s="37">
        <v>0</v>
      </c>
      <c r="L58" s="37">
        <v>0.28000000000000003</v>
      </c>
      <c r="M58" s="37">
        <v>0.28000000000000003</v>
      </c>
      <c r="N58" s="37">
        <v>0.28000000000000003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/>
      <c r="AB58" s="37"/>
      <c r="AC58" s="37"/>
      <c r="AD58" s="37"/>
      <c r="AE58" s="37"/>
      <c r="AF58" s="37"/>
      <c r="AG58" s="37"/>
      <c r="AH58" s="37"/>
      <c r="AI58" s="37"/>
      <c r="AJ58" s="49"/>
      <c r="AK58" s="37"/>
      <c r="AL58" s="37"/>
      <c r="AN58" s="228">
        <f t="shared" si="0"/>
        <v>1.4000000000000001</v>
      </c>
      <c r="AO58" s="7">
        <v>86400</v>
      </c>
      <c r="AP58" s="229">
        <f t="shared" si="1"/>
        <v>120960.00000000001</v>
      </c>
    </row>
    <row r="59" spans="1:42" x14ac:dyDescent="0.25">
      <c r="A59" s="11"/>
      <c r="B59" s="15"/>
      <c r="C59" s="28" t="s">
        <v>28</v>
      </c>
      <c r="D59" s="28">
        <v>0.25</v>
      </c>
      <c r="F59" s="37">
        <v>0.25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0.25</v>
      </c>
      <c r="M59" s="37">
        <v>0.25</v>
      </c>
      <c r="N59" s="37">
        <v>0.25</v>
      </c>
      <c r="O59" s="37">
        <v>0.25</v>
      </c>
      <c r="P59" s="37">
        <v>0</v>
      </c>
      <c r="Q59" s="37">
        <v>0</v>
      </c>
      <c r="R59" s="37">
        <v>0</v>
      </c>
      <c r="S59" s="37">
        <v>0.25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/>
      <c r="AB59" s="37"/>
      <c r="AC59" s="37"/>
      <c r="AD59" s="37"/>
      <c r="AE59" s="37"/>
      <c r="AF59" s="37"/>
      <c r="AG59" s="37"/>
      <c r="AH59" s="37"/>
      <c r="AI59" s="37"/>
      <c r="AJ59" s="49"/>
      <c r="AK59" s="37"/>
      <c r="AL59" s="37"/>
      <c r="AN59" s="228">
        <f t="shared" si="0"/>
        <v>1.5</v>
      </c>
      <c r="AO59" s="7">
        <v>86400</v>
      </c>
      <c r="AP59" s="229">
        <f t="shared" si="1"/>
        <v>129600</v>
      </c>
    </row>
    <row r="60" spans="1:42" x14ac:dyDescent="0.25">
      <c r="A60" s="11"/>
      <c r="B60" s="15"/>
      <c r="C60" s="28" t="s">
        <v>29</v>
      </c>
      <c r="D60" s="28">
        <v>0.41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0.41</v>
      </c>
      <c r="M60" s="37">
        <v>0.41</v>
      </c>
      <c r="N60" s="37">
        <v>0.41</v>
      </c>
      <c r="O60" s="37">
        <v>0.41</v>
      </c>
      <c r="P60" s="37">
        <v>0</v>
      </c>
      <c r="Q60" s="37">
        <v>0</v>
      </c>
      <c r="R60" s="37">
        <v>0</v>
      </c>
      <c r="S60" s="37">
        <v>0.41</v>
      </c>
      <c r="T60" s="37">
        <v>0.41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/>
      <c r="AB60" s="37"/>
      <c r="AC60" s="37"/>
      <c r="AD60" s="37"/>
      <c r="AE60" s="37"/>
      <c r="AF60" s="37"/>
      <c r="AG60" s="37"/>
      <c r="AH60" s="37"/>
      <c r="AI60" s="37"/>
      <c r="AJ60" s="49"/>
      <c r="AK60" s="37"/>
      <c r="AL60" s="37"/>
      <c r="AN60" s="228">
        <f t="shared" si="0"/>
        <v>2.46</v>
      </c>
      <c r="AO60" s="7">
        <v>86400</v>
      </c>
      <c r="AP60" s="229">
        <f t="shared" si="1"/>
        <v>212544</v>
      </c>
    </row>
    <row r="61" spans="1:42" x14ac:dyDescent="0.25">
      <c r="A61" s="11"/>
      <c r="B61" s="15"/>
      <c r="C61" s="28" t="s">
        <v>30</v>
      </c>
      <c r="D61" s="28">
        <v>0.32</v>
      </c>
      <c r="F61" s="37">
        <v>0.32</v>
      </c>
      <c r="G61" s="37">
        <v>0.32</v>
      </c>
      <c r="H61" s="37">
        <v>0.32</v>
      </c>
      <c r="I61" s="37">
        <v>0.32</v>
      </c>
      <c r="J61" s="37">
        <v>0</v>
      </c>
      <c r="K61" s="37">
        <v>0</v>
      </c>
      <c r="L61" s="37">
        <v>0.32</v>
      </c>
      <c r="M61" s="37">
        <v>0.32</v>
      </c>
      <c r="N61" s="37">
        <v>0.32</v>
      </c>
      <c r="O61" s="37">
        <v>0.32</v>
      </c>
      <c r="P61" s="37">
        <v>0.32</v>
      </c>
      <c r="Q61" s="37">
        <v>0.32</v>
      </c>
      <c r="R61" s="37">
        <v>0.32</v>
      </c>
      <c r="S61" s="37">
        <v>0.32</v>
      </c>
      <c r="T61" s="37">
        <v>0.32</v>
      </c>
      <c r="U61" s="37">
        <v>0.32</v>
      </c>
      <c r="V61" s="37">
        <v>0.32</v>
      </c>
      <c r="W61" s="37">
        <v>0</v>
      </c>
      <c r="X61" s="37">
        <v>0</v>
      </c>
      <c r="Y61" s="37">
        <v>0</v>
      </c>
      <c r="Z61" s="37">
        <v>0</v>
      </c>
      <c r="AA61" s="37"/>
      <c r="AB61" s="37"/>
      <c r="AC61" s="37"/>
      <c r="AD61" s="37"/>
      <c r="AE61" s="37"/>
      <c r="AF61" s="37"/>
      <c r="AG61" s="37"/>
      <c r="AH61" s="37"/>
      <c r="AI61" s="37"/>
      <c r="AJ61" s="49"/>
      <c r="AK61" s="37"/>
      <c r="AL61" s="37"/>
      <c r="AN61" s="228">
        <f t="shared" si="0"/>
        <v>4.8</v>
      </c>
      <c r="AO61" s="7">
        <v>86400</v>
      </c>
      <c r="AP61" s="229">
        <f t="shared" si="1"/>
        <v>414720</v>
      </c>
    </row>
    <row r="62" spans="1:42" x14ac:dyDescent="0.25">
      <c r="A62" s="11"/>
      <c r="B62" s="15"/>
      <c r="C62" s="28" t="s">
        <v>31</v>
      </c>
      <c r="D62" s="28">
        <v>0.35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0.35</v>
      </c>
      <c r="M62" s="37">
        <v>0.35</v>
      </c>
      <c r="N62" s="37">
        <v>0.35</v>
      </c>
      <c r="O62" s="37">
        <v>0.5</v>
      </c>
      <c r="P62" s="37">
        <v>0.5</v>
      </c>
      <c r="Q62" s="37">
        <v>0</v>
      </c>
      <c r="R62" s="37">
        <v>0</v>
      </c>
      <c r="S62" s="37">
        <v>0.35</v>
      </c>
      <c r="T62" s="37">
        <v>0.35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/>
      <c r="AB62" s="37"/>
      <c r="AC62" s="37"/>
      <c r="AD62" s="37"/>
      <c r="AE62" s="37"/>
      <c r="AF62" s="37"/>
      <c r="AG62" s="37"/>
      <c r="AH62" s="37"/>
      <c r="AI62" s="37"/>
      <c r="AJ62" s="49"/>
      <c r="AK62" s="37"/>
      <c r="AL62" s="37"/>
      <c r="AN62" s="228">
        <f t="shared" si="0"/>
        <v>2.75</v>
      </c>
      <c r="AO62" s="7">
        <v>86400</v>
      </c>
      <c r="AP62" s="229">
        <f t="shared" si="1"/>
        <v>237600</v>
      </c>
    </row>
    <row r="63" spans="1:42" x14ac:dyDescent="0.25">
      <c r="A63" s="11"/>
      <c r="B63" s="15"/>
      <c r="C63" s="28" t="s">
        <v>32</v>
      </c>
      <c r="D63" s="28">
        <v>0.3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/>
      <c r="AB63" s="37"/>
      <c r="AC63" s="37"/>
      <c r="AD63" s="37"/>
      <c r="AE63" s="37"/>
      <c r="AF63" s="37"/>
      <c r="AG63" s="37"/>
      <c r="AH63" s="37"/>
      <c r="AI63" s="37"/>
      <c r="AJ63" s="49"/>
      <c r="AK63" s="37"/>
      <c r="AL63" s="37"/>
      <c r="AN63" s="228">
        <f t="shared" si="0"/>
        <v>0</v>
      </c>
      <c r="AO63" s="7">
        <v>86400</v>
      </c>
      <c r="AP63" s="229">
        <f t="shared" si="1"/>
        <v>0</v>
      </c>
    </row>
    <row r="64" spans="1:42" x14ac:dyDescent="0.25">
      <c r="A64" s="11"/>
      <c r="B64" s="15"/>
      <c r="C64" s="28" t="s">
        <v>33</v>
      </c>
      <c r="D64" s="28">
        <v>0.25</v>
      </c>
      <c r="F64" s="37">
        <v>0.25</v>
      </c>
      <c r="G64" s="37">
        <v>0.25</v>
      </c>
      <c r="H64" s="37">
        <v>0.25</v>
      </c>
      <c r="I64" s="37">
        <v>0.25</v>
      </c>
      <c r="J64" s="37">
        <v>0</v>
      </c>
      <c r="K64" s="37">
        <v>0</v>
      </c>
      <c r="L64" s="37">
        <v>0.25</v>
      </c>
      <c r="M64" s="37">
        <v>0.25</v>
      </c>
      <c r="N64" s="37">
        <v>0.25</v>
      </c>
      <c r="O64" s="37">
        <v>0</v>
      </c>
      <c r="P64" s="37">
        <v>0</v>
      </c>
      <c r="Q64" s="37">
        <v>0</v>
      </c>
      <c r="R64" s="37">
        <v>0</v>
      </c>
      <c r="S64" s="37">
        <v>0.25</v>
      </c>
      <c r="T64" s="37">
        <v>0.25</v>
      </c>
      <c r="U64" s="37">
        <v>0.25</v>
      </c>
      <c r="V64" s="37">
        <v>0.25</v>
      </c>
      <c r="W64" s="37">
        <v>0</v>
      </c>
      <c r="X64" s="37">
        <v>0</v>
      </c>
      <c r="Y64" s="37">
        <v>0</v>
      </c>
      <c r="Z64" s="37">
        <v>0</v>
      </c>
      <c r="AA64" s="37"/>
      <c r="AB64" s="37"/>
      <c r="AC64" s="37"/>
      <c r="AD64" s="37"/>
      <c r="AE64" s="37"/>
      <c r="AF64" s="37"/>
      <c r="AG64" s="37"/>
      <c r="AH64" s="37"/>
      <c r="AI64" s="37"/>
      <c r="AJ64" s="49"/>
      <c r="AK64" s="37"/>
      <c r="AL64" s="37"/>
      <c r="AN64" s="228">
        <f t="shared" si="0"/>
        <v>2.75</v>
      </c>
      <c r="AO64" s="7">
        <v>86400</v>
      </c>
      <c r="AP64" s="229">
        <f t="shared" si="1"/>
        <v>237600</v>
      </c>
    </row>
    <row r="65" spans="1:42" x14ac:dyDescent="0.25">
      <c r="A65" s="11"/>
      <c r="B65" s="15"/>
      <c r="C65" s="28" t="s">
        <v>34</v>
      </c>
      <c r="D65" s="28">
        <v>0.43</v>
      </c>
      <c r="F65" s="37">
        <v>0.43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0.43</v>
      </c>
      <c r="M65" s="37">
        <v>0.43</v>
      </c>
      <c r="N65" s="37">
        <v>0.43</v>
      </c>
      <c r="O65" s="37">
        <v>0.43</v>
      </c>
      <c r="P65" s="37">
        <v>0.43</v>
      </c>
      <c r="Q65" s="37">
        <v>0.43</v>
      </c>
      <c r="R65" s="37">
        <v>0</v>
      </c>
      <c r="S65" s="37">
        <v>0.43</v>
      </c>
      <c r="T65" s="37">
        <v>0.43</v>
      </c>
      <c r="U65" s="37">
        <v>0.43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/>
      <c r="AB65" s="37"/>
      <c r="AC65" s="37"/>
      <c r="AD65" s="37"/>
      <c r="AE65" s="37"/>
      <c r="AF65" s="37"/>
      <c r="AG65" s="37"/>
      <c r="AH65" s="37"/>
      <c r="AI65" s="37"/>
      <c r="AJ65" s="49"/>
      <c r="AK65" s="37"/>
      <c r="AL65" s="37"/>
      <c r="AN65" s="228">
        <f t="shared" si="0"/>
        <v>4.3000000000000007</v>
      </c>
      <c r="AO65" s="7">
        <v>86400</v>
      </c>
      <c r="AP65" s="229">
        <f t="shared" si="1"/>
        <v>371520.00000000006</v>
      </c>
    </row>
    <row r="66" spans="1:42" x14ac:dyDescent="0.25">
      <c r="A66" s="11"/>
      <c r="B66" s="15"/>
      <c r="C66" s="28" t="s">
        <v>35</v>
      </c>
      <c r="D66" s="28">
        <v>0.3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3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0.3</v>
      </c>
      <c r="T66" s="37">
        <v>0.3</v>
      </c>
      <c r="U66" s="37">
        <v>0.3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/>
      <c r="AB66" s="37"/>
      <c r="AC66" s="37"/>
      <c r="AD66" s="37"/>
      <c r="AE66" s="37"/>
      <c r="AF66" s="37"/>
      <c r="AG66" s="37"/>
      <c r="AH66" s="37"/>
      <c r="AI66" s="37"/>
      <c r="AJ66" s="49"/>
      <c r="AK66" s="37"/>
      <c r="AL66" s="37"/>
      <c r="AN66" s="228">
        <f t="shared" si="0"/>
        <v>3.8999999999999995</v>
      </c>
      <c r="AO66" s="7">
        <v>86400</v>
      </c>
      <c r="AP66" s="229">
        <f t="shared" si="1"/>
        <v>336959.99999999994</v>
      </c>
    </row>
    <row r="67" spans="1:42" x14ac:dyDescent="0.25">
      <c r="A67" s="11"/>
      <c r="B67" s="15"/>
      <c r="C67" s="28" t="s">
        <v>36</v>
      </c>
      <c r="D67" s="28">
        <v>0.25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0.25</v>
      </c>
      <c r="T67" s="37">
        <v>0.25</v>
      </c>
      <c r="U67" s="37">
        <v>0.25</v>
      </c>
      <c r="V67" s="37">
        <v>0.25</v>
      </c>
      <c r="W67" s="37">
        <v>0.25</v>
      </c>
      <c r="X67" s="37">
        <v>0</v>
      </c>
      <c r="Y67" s="37">
        <v>0</v>
      </c>
      <c r="Z67" s="37">
        <v>0</v>
      </c>
      <c r="AA67" s="37"/>
      <c r="AB67" s="37"/>
      <c r="AC67" s="37"/>
      <c r="AD67" s="37"/>
      <c r="AE67" s="37"/>
      <c r="AF67" s="37"/>
      <c r="AG67" s="37"/>
      <c r="AH67" s="37"/>
      <c r="AI67" s="37"/>
      <c r="AJ67" s="49"/>
      <c r="AK67" s="37"/>
      <c r="AL67" s="37"/>
      <c r="AN67" s="228">
        <f t="shared" si="0"/>
        <v>1.25</v>
      </c>
      <c r="AO67" s="7">
        <v>86400</v>
      </c>
      <c r="AP67" s="229">
        <f t="shared" si="1"/>
        <v>108000</v>
      </c>
    </row>
    <row r="68" spans="1:42" x14ac:dyDescent="0.25">
      <c r="A68" s="11"/>
      <c r="B68" s="15"/>
      <c r="C68" s="28" t="s">
        <v>37</v>
      </c>
      <c r="D68" s="28">
        <v>0.2</v>
      </c>
      <c r="F68" s="37">
        <v>0.2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0.2</v>
      </c>
      <c r="T68" s="37">
        <v>0.2</v>
      </c>
      <c r="U68" s="37">
        <v>0.2</v>
      </c>
      <c r="V68" s="37">
        <v>0.2</v>
      </c>
      <c r="W68" s="37">
        <v>0</v>
      </c>
      <c r="X68" s="37">
        <v>0</v>
      </c>
      <c r="Y68" s="37">
        <v>0</v>
      </c>
      <c r="Z68" s="37">
        <v>0</v>
      </c>
      <c r="AA68" s="37"/>
      <c r="AB68" s="37"/>
      <c r="AC68" s="37"/>
      <c r="AD68" s="37"/>
      <c r="AE68" s="37"/>
      <c r="AF68" s="37"/>
      <c r="AG68" s="37"/>
      <c r="AH68" s="37"/>
      <c r="AI68" s="37"/>
      <c r="AJ68" s="49"/>
      <c r="AK68" s="37"/>
      <c r="AL68" s="37"/>
      <c r="AN68" s="228">
        <f t="shared" si="0"/>
        <v>1</v>
      </c>
      <c r="AO68" s="7">
        <v>86400</v>
      </c>
      <c r="AP68" s="229">
        <f t="shared" si="1"/>
        <v>86400</v>
      </c>
    </row>
    <row r="69" spans="1:42" x14ac:dyDescent="0.25">
      <c r="A69" s="11"/>
      <c r="B69" s="15"/>
      <c r="C69" s="28" t="s">
        <v>38</v>
      </c>
      <c r="D69" s="28">
        <v>0.41</v>
      </c>
      <c r="F69" s="37">
        <v>0.41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0.41</v>
      </c>
      <c r="M69" s="37">
        <v>0.41</v>
      </c>
      <c r="N69" s="37">
        <v>0.41</v>
      </c>
      <c r="O69" s="37">
        <v>0.41</v>
      </c>
      <c r="P69" s="37">
        <v>0</v>
      </c>
      <c r="Q69" s="37">
        <v>0</v>
      </c>
      <c r="R69" s="37">
        <v>0</v>
      </c>
      <c r="S69" s="37">
        <v>0.41</v>
      </c>
      <c r="T69" s="37">
        <v>0.41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/>
      <c r="AB69" s="37"/>
      <c r="AC69" s="37"/>
      <c r="AD69" s="37"/>
      <c r="AE69" s="37"/>
      <c r="AF69" s="37"/>
      <c r="AG69" s="37"/>
      <c r="AH69" s="37"/>
      <c r="AI69" s="37"/>
      <c r="AJ69" s="49"/>
      <c r="AK69" s="37"/>
      <c r="AL69" s="37"/>
      <c r="AN69" s="228">
        <f t="shared" si="0"/>
        <v>2.87</v>
      </c>
      <c r="AO69" s="7">
        <v>86400</v>
      </c>
      <c r="AP69" s="229">
        <f t="shared" si="1"/>
        <v>247968</v>
      </c>
    </row>
    <row r="70" spans="1:42" x14ac:dyDescent="0.25">
      <c r="A70" s="11"/>
      <c r="B70" s="15"/>
      <c r="C70" s="28" t="s">
        <v>39</v>
      </c>
      <c r="D70" s="28">
        <v>0.15</v>
      </c>
      <c r="F70" s="37">
        <v>0.15</v>
      </c>
      <c r="G70" s="37">
        <v>0.15</v>
      </c>
      <c r="H70" s="37">
        <v>0</v>
      </c>
      <c r="I70" s="37">
        <v>0</v>
      </c>
      <c r="J70" s="37">
        <v>0</v>
      </c>
      <c r="K70" s="37">
        <v>0</v>
      </c>
      <c r="L70" s="37">
        <v>0.15</v>
      </c>
      <c r="M70" s="37">
        <v>0.15</v>
      </c>
      <c r="N70" s="37">
        <v>0.15</v>
      </c>
      <c r="O70" s="37">
        <v>0.15</v>
      </c>
      <c r="P70" s="37">
        <v>0.15</v>
      </c>
      <c r="Q70" s="37">
        <v>0</v>
      </c>
      <c r="R70" s="37">
        <v>0</v>
      </c>
      <c r="S70" s="37">
        <v>0.15</v>
      </c>
      <c r="T70" s="37">
        <v>0.15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/>
      <c r="AB70" s="37"/>
      <c r="AC70" s="37"/>
      <c r="AD70" s="37"/>
      <c r="AE70" s="37"/>
      <c r="AF70" s="37"/>
      <c r="AG70" s="37"/>
      <c r="AH70" s="37"/>
      <c r="AI70" s="37"/>
      <c r="AJ70" s="49"/>
      <c r="AK70" s="37"/>
      <c r="AL70" s="37"/>
      <c r="AN70" s="228">
        <f t="shared" ref="AN70:AN133" si="5">SUM(F70:AJ70)</f>
        <v>1.3499999999999999</v>
      </c>
      <c r="AO70" s="7">
        <v>86400</v>
      </c>
      <c r="AP70" s="229">
        <f t="shared" ref="AP70:AP133" si="6">AN70*AO70</f>
        <v>116639.99999999999</v>
      </c>
    </row>
    <row r="71" spans="1:42" x14ac:dyDescent="0.25">
      <c r="A71" s="11"/>
      <c r="B71" s="15"/>
      <c r="C71" s="28" t="s">
        <v>40</v>
      </c>
      <c r="D71" s="28">
        <v>0.25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0.25</v>
      </c>
      <c r="M71" s="37">
        <v>0.25</v>
      </c>
      <c r="N71" s="37">
        <v>0.25</v>
      </c>
      <c r="O71" s="37">
        <v>0.25</v>
      </c>
      <c r="P71" s="37">
        <v>0</v>
      </c>
      <c r="Q71" s="37">
        <v>0</v>
      </c>
      <c r="R71" s="37">
        <v>0</v>
      </c>
      <c r="S71" s="37">
        <v>0.25</v>
      </c>
      <c r="T71" s="37">
        <v>0.25</v>
      </c>
      <c r="U71" s="37">
        <v>0.25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/>
      <c r="AB71" s="37"/>
      <c r="AC71" s="37"/>
      <c r="AD71" s="37"/>
      <c r="AE71" s="37"/>
      <c r="AF71" s="37"/>
      <c r="AG71" s="37"/>
      <c r="AH71" s="37"/>
      <c r="AI71" s="37"/>
      <c r="AJ71" s="49"/>
      <c r="AK71" s="37"/>
      <c r="AL71" s="37"/>
      <c r="AN71" s="228">
        <f t="shared" si="5"/>
        <v>1.75</v>
      </c>
      <c r="AO71" s="7">
        <v>86400</v>
      </c>
      <c r="AP71" s="229">
        <f t="shared" si="6"/>
        <v>151200</v>
      </c>
    </row>
    <row r="72" spans="1:42" x14ac:dyDescent="0.25">
      <c r="A72" s="11"/>
      <c r="B72" s="15"/>
      <c r="C72" s="28" t="s">
        <v>41</v>
      </c>
      <c r="D72" s="28">
        <v>0.15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0.15</v>
      </c>
      <c r="M72" s="37">
        <v>0.15</v>
      </c>
      <c r="N72" s="37">
        <v>0.15</v>
      </c>
      <c r="O72" s="37">
        <v>0.15</v>
      </c>
      <c r="P72" s="37">
        <v>0</v>
      </c>
      <c r="Q72" s="37">
        <v>0</v>
      </c>
      <c r="R72" s="37">
        <v>0</v>
      </c>
      <c r="S72" s="37">
        <v>0.15</v>
      </c>
      <c r="T72" s="37">
        <v>0.15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/>
      <c r="AB72" s="37"/>
      <c r="AC72" s="37"/>
      <c r="AD72" s="37"/>
      <c r="AE72" s="37"/>
      <c r="AF72" s="37"/>
      <c r="AG72" s="37"/>
      <c r="AH72" s="37"/>
      <c r="AI72" s="37"/>
      <c r="AJ72" s="49"/>
      <c r="AK72" s="37"/>
      <c r="AL72" s="37"/>
      <c r="AN72" s="228">
        <f t="shared" si="5"/>
        <v>0.9</v>
      </c>
      <c r="AO72" s="7">
        <v>86400</v>
      </c>
      <c r="AP72" s="229">
        <f t="shared" si="6"/>
        <v>77760</v>
      </c>
    </row>
    <row r="73" spans="1:42" x14ac:dyDescent="0.25">
      <c r="A73" s="11"/>
      <c r="B73" s="15"/>
      <c r="C73" s="28" t="s">
        <v>42</v>
      </c>
      <c r="D73" s="28">
        <v>0.25</v>
      </c>
      <c r="F73" s="37">
        <v>0.25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0.25</v>
      </c>
      <c r="M73" s="37">
        <v>0.25</v>
      </c>
      <c r="N73" s="37">
        <v>0.25</v>
      </c>
      <c r="O73" s="37">
        <v>0</v>
      </c>
      <c r="P73" s="37">
        <v>0</v>
      </c>
      <c r="Q73" s="37">
        <v>0</v>
      </c>
      <c r="R73" s="37">
        <v>0</v>
      </c>
      <c r="S73" s="37">
        <v>0.25</v>
      </c>
      <c r="T73" s="37">
        <v>0.25</v>
      </c>
      <c r="U73" s="37">
        <v>0.25</v>
      </c>
      <c r="V73" s="37">
        <v>0.25</v>
      </c>
      <c r="W73" s="37">
        <v>0</v>
      </c>
      <c r="X73" s="37">
        <v>0</v>
      </c>
      <c r="Y73" s="37">
        <v>0</v>
      </c>
      <c r="Z73" s="37">
        <v>0</v>
      </c>
      <c r="AA73" s="37"/>
      <c r="AB73" s="37"/>
      <c r="AC73" s="37"/>
      <c r="AD73" s="37"/>
      <c r="AE73" s="37"/>
      <c r="AF73" s="37"/>
      <c r="AG73" s="37"/>
      <c r="AH73" s="37"/>
      <c r="AI73" s="37"/>
      <c r="AJ73" s="49"/>
      <c r="AK73" s="37"/>
      <c r="AL73" s="37"/>
      <c r="AN73" s="228">
        <f t="shared" si="5"/>
        <v>2</v>
      </c>
      <c r="AO73" s="7">
        <v>86400</v>
      </c>
      <c r="AP73" s="229">
        <f t="shared" si="6"/>
        <v>172800</v>
      </c>
    </row>
    <row r="74" spans="1:42" x14ac:dyDescent="0.25">
      <c r="A74" s="11"/>
      <c r="B74" s="15"/>
      <c r="C74" s="28" t="s">
        <v>43</v>
      </c>
      <c r="D74" s="28">
        <v>0.25</v>
      </c>
      <c r="F74" s="37">
        <v>0.25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0.25</v>
      </c>
      <c r="M74" s="37">
        <v>0.25</v>
      </c>
      <c r="N74" s="37">
        <v>0.25</v>
      </c>
      <c r="O74" s="37">
        <v>0.25</v>
      </c>
      <c r="P74" s="37">
        <v>0.25</v>
      </c>
      <c r="Q74" s="37">
        <v>0</v>
      </c>
      <c r="R74" s="37">
        <v>0</v>
      </c>
      <c r="S74" s="37">
        <v>0.25</v>
      </c>
      <c r="T74" s="37">
        <v>0.25</v>
      </c>
      <c r="U74" s="37">
        <v>0.25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/>
      <c r="AB74" s="37"/>
      <c r="AC74" s="37"/>
      <c r="AD74" s="37"/>
      <c r="AE74" s="37"/>
      <c r="AF74" s="37"/>
      <c r="AG74" s="37"/>
      <c r="AH74" s="37"/>
      <c r="AI74" s="37"/>
      <c r="AJ74" s="49"/>
      <c r="AK74" s="37"/>
      <c r="AL74" s="37"/>
      <c r="AN74" s="228">
        <f t="shared" si="5"/>
        <v>2.25</v>
      </c>
      <c r="AO74" s="7">
        <v>86400</v>
      </c>
      <c r="AP74" s="229">
        <f t="shared" si="6"/>
        <v>194400</v>
      </c>
    </row>
    <row r="75" spans="1:42" x14ac:dyDescent="0.25">
      <c r="A75" s="11"/>
      <c r="B75" s="15"/>
      <c r="C75" s="28" t="s">
        <v>44</v>
      </c>
      <c r="D75" s="28">
        <v>0.4</v>
      </c>
      <c r="F75" s="37">
        <v>0.4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0.4</v>
      </c>
      <c r="M75" s="37">
        <v>0.4</v>
      </c>
      <c r="N75" s="37">
        <v>0.4</v>
      </c>
      <c r="O75" s="37">
        <v>0.4</v>
      </c>
      <c r="P75" s="37">
        <v>0.4</v>
      </c>
      <c r="Q75" s="37">
        <v>0</v>
      </c>
      <c r="R75" s="37">
        <v>0</v>
      </c>
      <c r="S75" s="37">
        <v>0.4</v>
      </c>
      <c r="T75" s="37">
        <v>0.4</v>
      </c>
      <c r="U75" s="37">
        <v>0.4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/>
      <c r="AB75" s="37"/>
      <c r="AC75" s="37"/>
      <c r="AD75" s="37"/>
      <c r="AE75" s="37"/>
      <c r="AF75" s="37"/>
      <c r="AG75" s="37"/>
      <c r="AH75" s="37"/>
      <c r="AI75" s="37"/>
      <c r="AJ75" s="49"/>
      <c r="AK75" s="37"/>
      <c r="AL75" s="37"/>
      <c r="AN75" s="228">
        <f t="shared" si="5"/>
        <v>3.5999999999999996</v>
      </c>
      <c r="AO75" s="7">
        <v>86400</v>
      </c>
      <c r="AP75" s="229">
        <f t="shared" si="6"/>
        <v>311039.99999999994</v>
      </c>
    </row>
    <row r="76" spans="1:42" x14ac:dyDescent="0.25">
      <c r="A76" s="11"/>
      <c r="B76" s="15"/>
      <c r="C76" s="28" t="s">
        <v>45</v>
      </c>
      <c r="D76" s="28">
        <v>0.1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0.1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0.1</v>
      </c>
      <c r="T76" s="37">
        <v>0.1</v>
      </c>
      <c r="U76" s="37">
        <v>0.1</v>
      </c>
      <c r="V76" s="37">
        <v>0.1</v>
      </c>
      <c r="W76" s="37">
        <v>0.1</v>
      </c>
      <c r="X76" s="37">
        <v>0</v>
      </c>
      <c r="Y76" s="37">
        <v>0</v>
      </c>
      <c r="Z76" s="37">
        <v>0</v>
      </c>
      <c r="AA76" s="37"/>
      <c r="AB76" s="37"/>
      <c r="AC76" s="37"/>
      <c r="AD76" s="37"/>
      <c r="AE76" s="37"/>
      <c r="AF76" s="37"/>
      <c r="AG76" s="37"/>
      <c r="AH76" s="37"/>
      <c r="AI76" s="37"/>
      <c r="AJ76" s="49"/>
      <c r="AK76" s="37"/>
      <c r="AL76" s="37"/>
      <c r="AN76" s="228">
        <f t="shared" si="5"/>
        <v>0.6</v>
      </c>
      <c r="AO76" s="7">
        <v>86400</v>
      </c>
      <c r="AP76" s="229">
        <f t="shared" si="6"/>
        <v>51840</v>
      </c>
    </row>
    <row r="77" spans="1:42" x14ac:dyDescent="0.25">
      <c r="A77" s="11"/>
      <c r="B77" s="15"/>
      <c r="C77" s="28" t="s">
        <v>46</v>
      </c>
      <c r="D77" s="28">
        <v>0.25</v>
      </c>
      <c r="F77" s="37">
        <v>0.25</v>
      </c>
      <c r="G77" s="37">
        <v>0.25</v>
      </c>
      <c r="H77" s="37">
        <v>0.25</v>
      </c>
      <c r="I77" s="37">
        <v>0</v>
      </c>
      <c r="J77" s="37">
        <v>0</v>
      </c>
      <c r="K77" s="37">
        <v>0</v>
      </c>
      <c r="L77" s="37">
        <v>0.25</v>
      </c>
      <c r="M77" s="37">
        <v>0.25</v>
      </c>
      <c r="N77" s="37">
        <v>0.25</v>
      </c>
      <c r="O77" s="37">
        <v>0</v>
      </c>
      <c r="P77" s="37">
        <v>0</v>
      </c>
      <c r="Q77" s="37">
        <v>0</v>
      </c>
      <c r="R77" s="37">
        <v>0</v>
      </c>
      <c r="S77" s="37">
        <v>0.25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/>
      <c r="AB77" s="37"/>
      <c r="AC77" s="37"/>
      <c r="AD77" s="37"/>
      <c r="AE77" s="37"/>
      <c r="AF77" s="37"/>
      <c r="AG77" s="37"/>
      <c r="AH77" s="37"/>
      <c r="AI77" s="37"/>
      <c r="AJ77" s="49"/>
      <c r="AK77" s="37"/>
      <c r="AL77" s="37"/>
      <c r="AN77" s="228">
        <f t="shared" si="5"/>
        <v>1.75</v>
      </c>
      <c r="AO77" s="7">
        <v>86400</v>
      </c>
      <c r="AP77" s="229">
        <f t="shared" si="6"/>
        <v>151200</v>
      </c>
    </row>
    <row r="78" spans="1:42" x14ac:dyDescent="0.25">
      <c r="A78" s="11"/>
      <c r="B78" s="15"/>
      <c r="C78" s="28" t="s">
        <v>47</v>
      </c>
      <c r="D78" s="28">
        <v>0.25</v>
      </c>
      <c r="F78" s="37">
        <v>0.25</v>
      </c>
      <c r="G78" s="37">
        <v>0.25</v>
      </c>
      <c r="H78" s="37">
        <v>0.25</v>
      </c>
      <c r="I78" s="37">
        <v>0.25</v>
      </c>
      <c r="J78" s="37">
        <v>0.25</v>
      </c>
      <c r="K78" s="37">
        <v>0</v>
      </c>
      <c r="L78" s="37">
        <v>0.25</v>
      </c>
      <c r="M78" s="37">
        <v>0.25</v>
      </c>
      <c r="N78" s="37">
        <v>0.25</v>
      </c>
      <c r="O78" s="37">
        <v>0.25</v>
      </c>
      <c r="P78" s="37">
        <v>0.25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/>
      <c r="AB78" s="37"/>
      <c r="AC78" s="37"/>
      <c r="AD78" s="37"/>
      <c r="AE78" s="37"/>
      <c r="AF78" s="37"/>
      <c r="AG78" s="37"/>
      <c r="AH78" s="37"/>
      <c r="AI78" s="37"/>
      <c r="AJ78" s="49"/>
      <c r="AK78" s="37"/>
      <c r="AL78" s="37"/>
      <c r="AN78" s="228">
        <f t="shared" si="5"/>
        <v>2.5</v>
      </c>
      <c r="AO78" s="7">
        <v>86400</v>
      </c>
      <c r="AP78" s="229">
        <f t="shared" si="6"/>
        <v>216000</v>
      </c>
    </row>
    <row r="79" spans="1:42" x14ac:dyDescent="0.25">
      <c r="A79" s="11"/>
      <c r="B79" s="15"/>
      <c r="C79" s="28" t="s">
        <v>48</v>
      </c>
      <c r="D79" s="28">
        <v>0.25</v>
      </c>
      <c r="F79" s="37">
        <v>0.25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0.25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/>
      <c r="AB79" s="37"/>
      <c r="AC79" s="37"/>
      <c r="AD79" s="37"/>
      <c r="AE79" s="37"/>
      <c r="AF79" s="37"/>
      <c r="AG79" s="37"/>
      <c r="AH79" s="37"/>
      <c r="AI79" s="37"/>
      <c r="AJ79" s="49"/>
      <c r="AK79" s="37"/>
      <c r="AL79" s="37"/>
      <c r="AN79" s="228">
        <f t="shared" si="5"/>
        <v>0.5</v>
      </c>
      <c r="AO79" s="7">
        <v>86400</v>
      </c>
      <c r="AP79" s="229">
        <f t="shared" si="6"/>
        <v>43200</v>
      </c>
    </row>
    <row r="80" spans="1:42" x14ac:dyDescent="0.25">
      <c r="A80" s="11"/>
      <c r="B80" s="15"/>
      <c r="C80" s="28" t="s">
        <v>49</v>
      </c>
      <c r="D80" s="28">
        <v>0.1</v>
      </c>
      <c r="F80" s="37">
        <v>0.1</v>
      </c>
      <c r="G80" s="37">
        <v>0.1</v>
      </c>
      <c r="H80" s="37">
        <v>0.1</v>
      </c>
      <c r="I80" s="37">
        <v>0.1</v>
      </c>
      <c r="J80" s="37">
        <v>0</v>
      </c>
      <c r="K80" s="37">
        <v>0</v>
      </c>
      <c r="L80" s="37">
        <v>0.1</v>
      </c>
      <c r="M80" s="37">
        <v>0.1</v>
      </c>
      <c r="N80" s="37">
        <v>0.1</v>
      </c>
      <c r="O80" s="37">
        <v>0.1</v>
      </c>
      <c r="P80" s="37">
        <v>0</v>
      </c>
      <c r="Q80" s="37">
        <v>0</v>
      </c>
      <c r="R80" s="37">
        <v>0</v>
      </c>
      <c r="S80" s="37">
        <v>0.1</v>
      </c>
      <c r="T80" s="37">
        <v>0.1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/>
      <c r="AB80" s="37"/>
      <c r="AC80" s="37"/>
      <c r="AD80" s="37"/>
      <c r="AE80" s="37"/>
      <c r="AF80" s="37"/>
      <c r="AG80" s="37"/>
      <c r="AH80" s="37"/>
      <c r="AI80" s="37"/>
      <c r="AJ80" s="49"/>
      <c r="AK80" s="37"/>
      <c r="AL80" s="37"/>
      <c r="AN80" s="228">
        <f t="shared" si="5"/>
        <v>0.99999999999999989</v>
      </c>
      <c r="AO80" s="7">
        <v>86400</v>
      </c>
      <c r="AP80" s="229">
        <f t="shared" si="6"/>
        <v>86399.999999999985</v>
      </c>
    </row>
    <row r="81" spans="1:42" x14ac:dyDescent="0.25">
      <c r="A81" s="11"/>
      <c r="B81" s="15"/>
      <c r="C81" s="28" t="s">
        <v>50</v>
      </c>
      <c r="D81" s="28">
        <v>0.2</v>
      </c>
      <c r="F81" s="37">
        <v>0.2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0.2</v>
      </c>
      <c r="M81" s="37">
        <v>0.2</v>
      </c>
      <c r="N81" s="37">
        <v>0.2</v>
      </c>
      <c r="O81" s="37">
        <v>0.2</v>
      </c>
      <c r="P81" s="37">
        <v>0</v>
      </c>
      <c r="Q81" s="37">
        <v>0</v>
      </c>
      <c r="R81" s="37">
        <v>0</v>
      </c>
      <c r="S81" s="37">
        <v>0.2</v>
      </c>
      <c r="T81" s="37">
        <v>0.2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/>
      <c r="AB81" s="37"/>
      <c r="AC81" s="37"/>
      <c r="AD81" s="37"/>
      <c r="AE81" s="37"/>
      <c r="AF81" s="37"/>
      <c r="AG81" s="37"/>
      <c r="AH81" s="37"/>
      <c r="AI81" s="37"/>
      <c r="AJ81" s="49"/>
      <c r="AK81" s="37"/>
      <c r="AL81" s="37"/>
      <c r="AN81" s="228">
        <f t="shared" si="5"/>
        <v>1.4</v>
      </c>
      <c r="AO81" s="7">
        <v>86400</v>
      </c>
      <c r="AP81" s="229">
        <f t="shared" si="6"/>
        <v>120959.99999999999</v>
      </c>
    </row>
    <row r="82" spans="1:42" x14ac:dyDescent="0.25">
      <c r="A82" s="11"/>
      <c r="B82" s="15"/>
      <c r="C82" s="28" t="s">
        <v>51</v>
      </c>
      <c r="D82" s="28">
        <v>0.25</v>
      </c>
      <c r="F82" s="37">
        <v>0.25</v>
      </c>
      <c r="G82" s="37">
        <v>0.25</v>
      </c>
      <c r="H82" s="37">
        <v>0.25</v>
      </c>
      <c r="I82" s="37">
        <v>0</v>
      </c>
      <c r="J82" s="37">
        <v>0</v>
      </c>
      <c r="K82" s="37">
        <v>0</v>
      </c>
      <c r="L82" s="37">
        <v>0.25</v>
      </c>
      <c r="M82" s="37">
        <v>0.25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0.25</v>
      </c>
      <c r="T82" s="37">
        <v>0</v>
      </c>
      <c r="U82" s="37">
        <v>0</v>
      </c>
      <c r="V82" s="37">
        <v>0</v>
      </c>
      <c r="W82" s="37">
        <v>0</v>
      </c>
      <c r="X82" s="37">
        <v>0</v>
      </c>
      <c r="Y82" s="37">
        <v>0</v>
      </c>
      <c r="Z82" s="37">
        <v>0</v>
      </c>
      <c r="AA82" s="37"/>
      <c r="AB82" s="37"/>
      <c r="AC82" s="37"/>
      <c r="AD82" s="37"/>
      <c r="AE82" s="37"/>
      <c r="AF82" s="37"/>
      <c r="AG82" s="37"/>
      <c r="AH82" s="37"/>
      <c r="AI82" s="37"/>
      <c r="AJ82" s="49"/>
      <c r="AK82" s="37"/>
      <c r="AL82" s="37"/>
      <c r="AN82" s="228">
        <f t="shared" si="5"/>
        <v>1.5</v>
      </c>
      <c r="AO82" s="7">
        <v>86400</v>
      </c>
      <c r="AP82" s="229">
        <f t="shared" si="6"/>
        <v>129600</v>
      </c>
    </row>
    <row r="83" spans="1:42" x14ac:dyDescent="0.25">
      <c r="A83" s="11"/>
      <c r="B83" s="15"/>
      <c r="C83" s="28" t="s">
        <v>52</v>
      </c>
      <c r="D83" s="28">
        <v>0.15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0.15</v>
      </c>
      <c r="M83" s="37">
        <v>0.15</v>
      </c>
      <c r="N83" s="37">
        <v>0.15</v>
      </c>
      <c r="O83" s="37">
        <v>0.15</v>
      </c>
      <c r="P83" s="37">
        <v>0.15</v>
      </c>
      <c r="Q83" s="37">
        <v>0</v>
      </c>
      <c r="R83" s="37">
        <v>0</v>
      </c>
      <c r="S83" s="37">
        <v>0.15</v>
      </c>
      <c r="T83" s="37">
        <v>0.15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/>
      <c r="AB83" s="37"/>
      <c r="AC83" s="37"/>
      <c r="AD83" s="37"/>
      <c r="AE83" s="37"/>
      <c r="AF83" s="37"/>
      <c r="AG83" s="37"/>
      <c r="AH83" s="37"/>
      <c r="AI83" s="37"/>
      <c r="AJ83" s="49"/>
      <c r="AK83" s="37"/>
      <c r="AL83" s="37"/>
      <c r="AN83" s="228">
        <f t="shared" si="5"/>
        <v>1.05</v>
      </c>
      <c r="AO83" s="7">
        <v>86400</v>
      </c>
      <c r="AP83" s="229">
        <f t="shared" si="6"/>
        <v>90720</v>
      </c>
    </row>
    <row r="84" spans="1:42" x14ac:dyDescent="0.25">
      <c r="A84" s="11"/>
      <c r="B84" s="15"/>
      <c r="C84" s="28" t="s">
        <v>53</v>
      </c>
      <c r="D84" s="28">
        <v>0.21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/>
      <c r="AB84" s="37"/>
      <c r="AC84" s="37"/>
      <c r="AD84" s="37"/>
      <c r="AE84" s="37"/>
      <c r="AF84" s="37"/>
      <c r="AG84" s="37"/>
      <c r="AH84" s="37"/>
      <c r="AI84" s="37"/>
      <c r="AJ84" s="49"/>
      <c r="AK84" s="37"/>
      <c r="AL84" s="37"/>
      <c r="AN84" s="228">
        <f t="shared" si="5"/>
        <v>0</v>
      </c>
      <c r="AO84" s="7">
        <v>86400</v>
      </c>
      <c r="AP84" s="229">
        <f t="shared" si="6"/>
        <v>0</v>
      </c>
    </row>
    <row r="85" spans="1:42" x14ac:dyDescent="0.25">
      <c r="A85" s="11"/>
      <c r="B85" s="15"/>
      <c r="C85" s="28" t="s">
        <v>54</v>
      </c>
      <c r="D85" s="28">
        <v>0.15</v>
      </c>
      <c r="F85" s="37">
        <v>0.15</v>
      </c>
      <c r="G85" s="37">
        <v>0.15</v>
      </c>
      <c r="H85" s="37">
        <v>0</v>
      </c>
      <c r="I85" s="37">
        <v>0</v>
      </c>
      <c r="J85" s="37">
        <v>0</v>
      </c>
      <c r="K85" s="37">
        <v>0</v>
      </c>
      <c r="L85" s="37">
        <v>0.15</v>
      </c>
      <c r="M85" s="37">
        <v>0.15</v>
      </c>
      <c r="N85" s="37">
        <v>0.15</v>
      </c>
      <c r="O85" s="37">
        <v>0</v>
      </c>
      <c r="P85" s="37">
        <v>0</v>
      </c>
      <c r="Q85" s="37">
        <v>0</v>
      </c>
      <c r="R85" s="37">
        <v>0</v>
      </c>
      <c r="S85" s="37">
        <v>0.15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/>
      <c r="AB85" s="37"/>
      <c r="AC85" s="37"/>
      <c r="AD85" s="37"/>
      <c r="AE85" s="37"/>
      <c r="AF85" s="37"/>
      <c r="AG85" s="37"/>
      <c r="AH85" s="37"/>
      <c r="AI85" s="37"/>
      <c r="AJ85" s="49"/>
      <c r="AK85" s="37"/>
      <c r="AL85" s="37"/>
      <c r="AN85" s="228">
        <f t="shared" si="5"/>
        <v>0.9</v>
      </c>
      <c r="AO85" s="7">
        <v>86400</v>
      </c>
      <c r="AP85" s="229">
        <f t="shared" si="6"/>
        <v>77760</v>
      </c>
    </row>
    <row r="86" spans="1:42" x14ac:dyDescent="0.25">
      <c r="A86" s="11"/>
      <c r="B86" s="15"/>
      <c r="C86" s="28" t="s">
        <v>55</v>
      </c>
      <c r="D86" s="28">
        <v>0.22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/>
      <c r="AB86" s="37"/>
      <c r="AC86" s="37"/>
      <c r="AD86" s="37"/>
      <c r="AE86" s="37"/>
      <c r="AF86" s="37"/>
      <c r="AG86" s="37"/>
      <c r="AH86" s="37"/>
      <c r="AI86" s="37"/>
      <c r="AJ86" s="49"/>
      <c r="AK86" s="37"/>
      <c r="AL86" s="37"/>
      <c r="AN86" s="228">
        <f t="shared" si="5"/>
        <v>0</v>
      </c>
      <c r="AO86" s="7">
        <v>86400</v>
      </c>
      <c r="AP86" s="229">
        <f t="shared" si="6"/>
        <v>0</v>
      </c>
    </row>
    <row r="87" spans="1:42" x14ac:dyDescent="0.25">
      <c r="A87" s="11"/>
      <c r="B87" s="15"/>
      <c r="C87" s="28" t="s">
        <v>56</v>
      </c>
      <c r="D87" s="28">
        <v>0.25</v>
      </c>
      <c r="F87" s="37">
        <v>0.25</v>
      </c>
      <c r="G87" s="37">
        <v>0.25</v>
      </c>
      <c r="H87" s="37">
        <v>0.25</v>
      </c>
      <c r="I87" s="37">
        <v>0.25</v>
      </c>
      <c r="J87" s="37">
        <v>0</v>
      </c>
      <c r="K87" s="37">
        <v>0</v>
      </c>
      <c r="L87" s="37">
        <v>0.25</v>
      </c>
      <c r="M87" s="37">
        <v>0.25</v>
      </c>
      <c r="N87" s="37">
        <v>0.25</v>
      </c>
      <c r="O87" s="37">
        <v>0.25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/>
      <c r="AB87" s="37"/>
      <c r="AC87" s="37"/>
      <c r="AD87" s="37"/>
      <c r="AE87" s="37"/>
      <c r="AF87" s="37"/>
      <c r="AG87" s="37"/>
      <c r="AH87" s="37"/>
      <c r="AI87" s="37"/>
      <c r="AJ87" s="49"/>
      <c r="AK87" s="37"/>
      <c r="AL87" s="37"/>
      <c r="AN87" s="228">
        <f t="shared" si="5"/>
        <v>2</v>
      </c>
      <c r="AO87" s="7">
        <v>86400</v>
      </c>
      <c r="AP87" s="229">
        <f t="shared" si="6"/>
        <v>172800</v>
      </c>
    </row>
    <row r="88" spans="1:42" x14ac:dyDescent="0.25">
      <c r="A88" s="11"/>
      <c r="B88" s="15"/>
      <c r="C88" s="28" t="s">
        <v>57</v>
      </c>
      <c r="D88" s="28">
        <v>0.25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0.25</v>
      </c>
      <c r="T88" s="37">
        <v>0.25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/>
      <c r="AB88" s="37"/>
      <c r="AC88" s="37"/>
      <c r="AD88" s="37"/>
      <c r="AE88" s="37"/>
      <c r="AF88" s="37"/>
      <c r="AG88" s="37"/>
      <c r="AH88" s="37"/>
      <c r="AI88" s="37"/>
      <c r="AJ88" s="49"/>
      <c r="AK88" s="37"/>
      <c r="AL88" s="37"/>
      <c r="AN88" s="228">
        <f t="shared" si="5"/>
        <v>0.5</v>
      </c>
      <c r="AO88" s="7">
        <v>86400</v>
      </c>
      <c r="AP88" s="229">
        <f t="shared" si="6"/>
        <v>43200</v>
      </c>
    </row>
    <row r="89" spans="1:42" x14ac:dyDescent="0.25">
      <c r="A89" s="11"/>
      <c r="B89" s="15"/>
      <c r="C89" s="28" t="s">
        <v>58</v>
      </c>
      <c r="D89" s="28">
        <v>0.2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/>
      <c r="AB89" s="37"/>
      <c r="AC89" s="37"/>
      <c r="AD89" s="37"/>
      <c r="AE89" s="37"/>
      <c r="AF89" s="37"/>
      <c r="AG89" s="37"/>
      <c r="AH89" s="37"/>
      <c r="AI89" s="37"/>
      <c r="AJ89" s="49"/>
      <c r="AK89" s="37"/>
      <c r="AL89" s="37"/>
      <c r="AN89" s="228">
        <f t="shared" si="5"/>
        <v>0</v>
      </c>
      <c r="AO89" s="7">
        <v>86400</v>
      </c>
      <c r="AP89" s="229">
        <f t="shared" si="6"/>
        <v>0</v>
      </c>
    </row>
    <row r="90" spans="1:42" x14ac:dyDescent="0.25">
      <c r="A90" s="11"/>
      <c r="B90" s="15"/>
      <c r="C90" s="338" t="s">
        <v>59</v>
      </c>
      <c r="D90" s="28">
        <v>0.25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49"/>
      <c r="AK90" s="37"/>
      <c r="AL90" s="37"/>
      <c r="AN90" s="228">
        <f t="shared" si="5"/>
        <v>0</v>
      </c>
      <c r="AO90" s="7">
        <v>86400</v>
      </c>
      <c r="AP90" s="229">
        <f t="shared" si="6"/>
        <v>0</v>
      </c>
    </row>
    <row r="91" spans="1:42" x14ac:dyDescent="0.25">
      <c r="A91" s="11"/>
      <c r="B91" s="12"/>
      <c r="C91" s="28" t="s">
        <v>60</v>
      </c>
      <c r="D91" s="204" t="s">
        <v>346</v>
      </c>
      <c r="F91" s="37">
        <v>7.0000000000000007E-2</v>
      </c>
      <c r="G91" s="37">
        <v>7.0000000000000007E-2</v>
      </c>
      <c r="H91" s="37">
        <v>7.0000000000000007E-2</v>
      </c>
      <c r="I91" s="37">
        <v>7.0000000000000007E-2</v>
      </c>
      <c r="J91" s="37">
        <v>7.0000000000000007E-2</v>
      </c>
      <c r="K91" s="37">
        <v>7.0000000000000007E-2</v>
      </c>
      <c r="L91" s="37">
        <v>0.09</v>
      </c>
      <c r="M91" s="37">
        <v>0.09</v>
      </c>
      <c r="N91" s="37">
        <v>0.09</v>
      </c>
      <c r="O91" s="37">
        <v>0.09</v>
      </c>
      <c r="P91" s="37">
        <v>0.09</v>
      </c>
      <c r="Q91" s="37">
        <v>0.09</v>
      </c>
      <c r="R91" s="37">
        <v>0.09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/>
      <c r="AB91" s="37"/>
      <c r="AC91" s="37"/>
      <c r="AD91" s="37"/>
      <c r="AE91" s="37"/>
      <c r="AF91" s="37"/>
      <c r="AG91" s="37"/>
      <c r="AH91" s="37"/>
      <c r="AI91" s="37"/>
      <c r="AJ91" s="49"/>
      <c r="AK91" s="37"/>
      <c r="AL91" s="37"/>
      <c r="AN91" s="228">
        <f t="shared" si="5"/>
        <v>1.0499999999999998</v>
      </c>
      <c r="AO91" s="7">
        <v>86400</v>
      </c>
      <c r="AP91" s="229">
        <f t="shared" si="6"/>
        <v>90719.999999999985</v>
      </c>
    </row>
    <row r="92" spans="1:42" x14ac:dyDescent="0.25">
      <c r="A92" s="11"/>
      <c r="B92" s="12"/>
      <c r="C92" s="28" t="s">
        <v>61</v>
      </c>
      <c r="D92" s="204" t="s">
        <v>346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0.02</v>
      </c>
      <c r="T92" s="37">
        <v>0.02</v>
      </c>
      <c r="U92" s="37">
        <v>0.02</v>
      </c>
      <c r="V92" s="37">
        <v>0.02</v>
      </c>
      <c r="W92" s="37">
        <v>0.02</v>
      </c>
      <c r="X92" s="37">
        <v>0.02</v>
      </c>
      <c r="Y92" s="37">
        <v>0.02</v>
      </c>
      <c r="Z92" s="37">
        <v>0.02</v>
      </c>
      <c r="AA92" s="37"/>
      <c r="AB92" s="37"/>
      <c r="AC92" s="37"/>
      <c r="AD92" s="37"/>
      <c r="AE92" s="37"/>
      <c r="AF92" s="37"/>
      <c r="AG92" s="37"/>
      <c r="AH92" s="37"/>
      <c r="AI92" s="37"/>
      <c r="AJ92" s="49"/>
      <c r="AK92" s="37"/>
      <c r="AL92" s="37"/>
      <c r="AN92" s="228">
        <f t="shared" si="5"/>
        <v>0.16</v>
      </c>
      <c r="AO92" s="7">
        <v>86400</v>
      </c>
      <c r="AP92" s="229">
        <f t="shared" si="6"/>
        <v>13824</v>
      </c>
    </row>
    <row r="93" spans="1:42" x14ac:dyDescent="0.25">
      <c r="A93" s="11"/>
      <c r="B93" s="15"/>
      <c r="C93" s="28" t="s">
        <v>62</v>
      </c>
      <c r="D93" s="204" t="s">
        <v>346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0.1</v>
      </c>
      <c r="M93" s="37">
        <v>0.1</v>
      </c>
      <c r="N93" s="37">
        <v>0.1</v>
      </c>
      <c r="O93" s="37">
        <v>0.1</v>
      </c>
      <c r="P93" s="37">
        <v>0.1</v>
      </c>
      <c r="Q93" s="37">
        <v>0.1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/>
      <c r="AB93" s="37"/>
      <c r="AC93" s="37"/>
      <c r="AD93" s="37"/>
      <c r="AE93" s="37"/>
      <c r="AF93" s="37"/>
      <c r="AG93" s="37"/>
      <c r="AH93" s="37"/>
      <c r="AI93" s="37"/>
      <c r="AJ93" s="49"/>
      <c r="AK93" s="37"/>
      <c r="AL93" s="37"/>
      <c r="AN93" s="228">
        <f t="shared" si="5"/>
        <v>0.6</v>
      </c>
      <c r="AO93" s="7">
        <v>86400</v>
      </c>
      <c r="AP93" s="229">
        <f t="shared" si="6"/>
        <v>51840</v>
      </c>
    </row>
    <row r="94" spans="1:42" x14ac:dyDescent="0.25">
      <c r="A94" s="11"/>
      <c r="B94" s="15"/>
      <c r="C94" s="7"/>
      <c r="D94" s="13"/>
      <c r="O94" s="37"/>
      <c r="P94" s="37"/>
      <c r="Q94" s="37"/>
      <c r="R94" s="37"/>
      <c r="S94" s="37"/>
      <c r="T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49"/>
      <c r="AK94" s="37"/>
      <c r="AL94" s="37"/>
      <c r="AN94" s="228"/>
      <c r="AO94" s="7"/>
      <c r="AP94" s="229"/>
    </row>
    <row r="95" spans="1:42" x14ac:dyDescent="0.25">
      <c r="A95" s="11"/>
      <c r="B95" s="15"/>
      <c r="C95" s="188" t="s">
        <v>63</v>
      </c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214"/>
      <c r="AK95" s="188"/>
      <c r="AL95" s="188"/>
      <c r="AN95" s="228">
        <f t="shared" si="5"/>
        <v>0</v>
      </c>
      <c r="AO95" s="7">
        <v>86400</v>
      </c>
      <c r="AP95" s="229">
        <f t="shared" si="6"/>
        <v>0</v>
      </c>
    </row>
    <row r="96" spans="1:42" x14ac:dyDescent="0.25">
      <c r="A96" s="11"/>
      <c r="B96" s="15"/>
      <c r="C96" s="188" t="s">
        <v>64</v>
      </c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214"/>
      <c r="AK96" s="188"/>
      <c r="AL96" s="188"/>
      <c r="AN96" s="228">
        <f t="shared" si="5"/>
        <v>0</v>
      </c>
      <c r="AO96" s="7">
        <v>86400</v>
      </c>
      <c r="AP96" s="229">
        <f t="shared" si="6"/>
        <v>0</v>
      </c>
    </row>
    <row r="97" spans="1:42" x14ac:dyDescent="0.25">
      <c r="A97" s="11"/>
      <c r="B97" s="15"/>
      <c r="C97" s="337" t="s">
        <v>65</v>
      </c>
      <c r="D97" s="30"/>
      <c r="F97" s="37">
        <v>0.1</v>
      </c>
      <c r="G97" s="37">
        <v>0.1</v>
      </c>
      <c r="H97" s="37">
        <v>0.1</v>
      </c>
      <c r="I97" s="37">
        <v>0.1</v>
      </c>
      <c r="J97" s="37">
        <v>0.1</v>
      </c>
      <c r="K97" s="37">
        <v>0.1</v>
      </c>
      <c r="L97" s="37">
        <v>9.5000000000000001E-2</v>
      </c>
      <c r="M97" s="37">
        <v>9.5000000000000001E-2</v>
      </c>
      <c r="N97" s="37">
        <v>9.5000000000000001E-2</v>
      </c>
      <c r="O97" s="37">
        <v>9.5000000000000001E-2</v>
      </c>
      <c r="P97" s="37">
        <v>9.5000000000000001E-2</v>
      </c>
      <c r="Q97" s="37">
        <v>9.5000000000000001E-2</v>
      </c>
      <c r="R97" s="37">
        <v>9.5000000000000001E-2</v>
      </c>
      <c r="S97" s="37">
        <v>9.5000000000000001E-2</v>
      </c>
      <c r="T97" s="37">
        <v>9.5000000000000001E-2</v>
      </c>
      <c r="U97" s="37">
        <v>9.5000000000000001E-2</v>
      </c>
      <c r="V97" s="37">
        <v>9.5000000000000001E-2</v>
      </c>
      <c r="W97" s="37">
        <v>9.5000000000000001E-2</v>
      </c>
      <c r="X97" s="37">
        <v>9.5000000000000001E-2</v>
      </c>
      <c r="Y97" s="37">
        <v>9.5000000000000001E-2</v>
      </c>
      <c r="Z97" s="37">
        <v>9.5000000000000001E-2</v>
      </c>
      <c r="AA97" s="37"/>
      <c r="AB97" s="37"/>
      <c r="AC97" s="37"/>
      <c r="AD97" s="37"/>
      <c r="AE97" s="37"/>
      <c r="AF97" s="37"/>
      <c r="AG97" s="37"/>
      <c r="AH97" s="37"/>
      <c r="AI97" s="37"/>
      <c r="AJ97" s="49"/>
      <c r="AK97" s="37"/>
      <c r="AL97" s="37"/>
      <c r="AN97" s="228">
        <f t="shared" si="5"/>
        <v>2.0249999999999999</v>
      </c>
      <c r="AO97" s="7">
        <v>86400</v>
      </c>
      <c r="AP97" s="229">
        <f t="shared" si="6"/>
        <v>174960</v>
      </c>
    </row>
    <row r="98" spans="1:42" x14ac:dyDescent="0.25">
      <c r="A98" s="11"/>
      <c r="B98" s="15"/>
      <c r="C98" s="337" t="s">
        <v>66</v>
      </c>
      <c r="D98" s="30"/>
      <c r="F98" s="37">
        <v>7.0000000000000007E-2</v>
      </c>
      <c r="G98" s="37">
        <v>7.0000000000000007E-2</v>
      </c>
      <c r="H98" s="37">
        <v>7.0000000000000007E-2</v>
      </c>
      <c r="I98" s="37">
        <v>7.0000000000000007E-2</v>
      </c>
      <c r="J98" s="37">
        <v>7.0000000000000007E-2</v>
      </c>
      <c r="K98" s="37">
        <v>7.0000000000000007E-2</v>
      </c>
      <c r="L98" s="37">
        <v>6.5000000000000002E-2</v>
      </c>
      <c r="M98" s="37">
        <v>6.5000000000000002E-2</v>
      </c>
      <c r="N98" s="37">
        <v>6.5000000000000002E-2</v>
      </c>
      <c r="O98" s="37">
        <v>6.5000000000000002E-2</v>
      </c>
      <c r="P98" s="37">
        <v>6.5000000000000002E-2</v>
      </c>
      <c r="Q98" s="37">
        <v>6.5000000000000002E-2</v>
      </c>
      <c r="R98" s="37">
        <v>6.5000000000000002E-2</v>
      </c>
      <c r="S98" s="37">
        <v>6.5000000000000002E-2</v>
      </c>
      <c r="T98" s="37">
        <v>6.5000000000000002E-2</v>
      </c>
      <c r="U98" s="37">
        <v>6.5000000000000002E-2</v>
      </c>
      <c r="V98" s="37">
        <v>6.5000000000000002E-2</v>
      </c>
      <c r="W98" s="37">
        <v>6.5000000000000002E-2</v>
      </c>
      <c r="X98" s="37">
        <v>6.5000000000000002E-2</v>
      </c>
      <c r="Y98" s="37">
        <v>6.5000000000000002E-2</v>
      </c>
      <c r="Z98" s="37">
        <v>6.5000000000000002E-2</v>
      </c>
      <c r="AA98" s="37"/>
      <c r="AB98" s="37"/>
      <c r="AC98" s="37"/>
      <c r="AD98" s="37"/>
      <c r="AE98" s="37"/>
      <c r="AF98" s="37"/>
      <c r="AG98" s="37"/>
      <c r="AH98" s="37"/>
      <c r="AI98" s="37"/>
      <c r="AJ98" s="49"/>
      <c r="AK98" s="37"/>
      <c r="AL98" s="37"/>
      <c r="AN98" s="228">
        <f t="shared" si="5"/>
        <v>1.3949999999999994</v>
      </c>
      <c r="AO98" s="7">
        <v>86400</v>
      </c>
      <c r="AP98" s="229">
        <f t="shared" si="6"/>
        <v>120527.99999999994</v>
      </c>
    </row>
    <row r="99" spans="1:42" x14ac:dyDescent="0.25">
      <c r="A99" s="11"/>
      <c r="B99" s="15"/>
      <c r="C99" s="337" t="s">
        <v>67</v>
      </c>
      <c r="D99" s="30"/>
      <c r="F99" s="37">
        <v>0.09</v>
      </c>
      <c r="G99" s="37">
        <v>0.09</v>
      </c>
      <c r="H99" s="37">
        <v>0.09</v>
      </c>
      <c r="I99" s="37">
        <v>0.09</v>
      </c>
      <c r="J99" s="37">
        <v>0.09</v>
      </c>
      <c r="K99" s="37">
        <v>0.09</v>
      </c>
      <c r="L99" s="37">
        <v>8.5000000000000006E-2</v>
      </c>
      <c r="M99" s="37">
        <v>8.5000000000000006E-2</v>
      </c>
      <c r="N99" s="37">
        <v>8.5000000000000006E-2</v>
      </c>
      <c r="O99" s="37">
        <v>8.5000000000000006E-2</v>
      </c>
      <c r="P99" s="37">
        <v>8.5000000000000006E-2</v>
      </c>
      <c r="Q99" s="37">
        <v>8.5000000000000006E-2</v>
      </c>
      <c r="R99" s="37">
        <v>8.5000000000000006E-2</v>
      </c>
      <c r="S99" s="37">
        <v>8.5000000000000006E-2</v>
      </c>
      <c r="T99" s="37">
        <v>8.5000000000000006E-2</v>
      </c>
      <c r="U99" s="37">
        <v>8.5000000000000006E-2</v>
      </c>
      <c r="V99" s="37">
        <v>8.5000000000000006E-2</v>
      </c>
      <c r="W99" s="37">
        <v>8.5000000000000006E-2</v>
      </c>
      <c r="X99" s="37">
        <v>8.5000000000000006E-2</v>
      </c>
      <c r="Y99" s="37">
        <v>8.5000000000000006E-2</v>
      </c>
      <c r="Z99" s="37">
        <v>8.5000000000000006E-2</v>
      </c>
      <c r="AA99" s="37"/>
      <c r="AB99" s="37"/>
      <c r="AC99" s="37"/>
      <c r="AD99" s="37"/>
      <c r="AE99" s="37"/>
      <c r="AF99" s="37"/>
      <c r="AG99" s="37"/>
      <c r="AH99" s="37"/>
      <c r="AI99" s="37"/>
      <c r="AJ99" s="49"/>
      <c r="AK99" s="37"/>
      <c r="AL99" s="37"/>
      <c r="AN99" s="228">
        <f t="shared" si="5"/>
        <v>1.8149999999999995</v>
      </c>
      <c r="AO99" s="7">
        <v>86400</v>
      </c>
      <c r="AP99" s="229">
        <f t="shared" si="6"/>
        <v>156815.99999999997</v>
      </c>
    </row>
    <row r="100" spans="1:42" x14ac:dyDescent="0.25">
      <c r="A100" s="11"/>
      <c r="B100" s="15"/>
      <c r="C100" s="337" t="s">
        <v>68</v>
      </c>
      <c r="D100" s="30"/>
      <c r="F100" s="37">
        <v>0.115</v>
      </c>
      <c r="G100" s="37">
        <v>0.115</v>
      </c>
      <c r="H100" s="37">
        <v>0.115</v>
      </c>
      <c r="I100" s="37">
        <v>0.115</v>
      </c>
      <c r="J100" s="37">
        <v>0.115</v>
      </c>
      <c r="K100" s="37">
        <v>0.115</v>
      </c>
      <c r="L100" s="37">
        <v>0.11</v>
      </c>
      <c r="M100" s="37">
        <v>0.11</v>
      </c>
      <c r="N100" s="37">
        <v>0.11</v>
      </c>
      <c r="O100" s="37">
        <v>0.11</v>
      </c>
      <c r="P100" s="37">
        <v>0.11</v>
      </c>
      <c r="Q100" s="37">
        <v>0.11</v>
      </c>
      <c r="R100" s="37">
        <v>0.11</v>
      </c>
      <c r="S100" s="37">
        <v>0.11</v>
      </c>
      <c r="T100" s="37">
        <v>0.11</v>
      </c>
      <c r="U100" s="37">
        <v>0.11</v>
      </c>
      <c r="V100" s="37">
        <v>0.11</v>
      </c>
      <c r="W100" s="37">
        <v>0.11</v>
      </c>
      <c r="X100" s="37">
        <v>0.11</v>
      </c>
      <c r="Y100" s="37">
        <v>0.11</v>
      </c>
      <c r="Z100" s="37">
        <v>0.11</v>
      </c>
      <c r="AA100" s="37"/>
      <c r="AB100" s="37"/>
      <c r="AC100" s="37"/>
      <c r="AD100" s="37"/>
      <c r="AE100" s="37"/>
      <c r="AF100" s="37"/>
      <c r="AG100" s="37"/>
      <c r="AH100" s="37"/>
      <c r="AI100" s="37"/>
      <c r="AJ100" s="49"/>
      <c r="AK100" s="37"/>
      <c r="AL100" s="37"/>
      <c r="AN100" s="228">
        <f t="shared" si="5"/>
        <v>2.3400000000000003</v>
      </c>
      <c r="AO100" s="7">
        <v>86400</v>
      </c>
      <c r="AP100" s="229">
        <f t="shared" si="6"/>
        <v>202176.00000000003</v>
      </c>
    </row>
    <row r="101" spans="1:42" x14ac:dyDescent="0.25">
      <c r="A101" s="11"/>
      <c r="B101" s="15"/>
      <c r="C101" s="337" t="s">
        <v>69</v>
      </c>
      <c r="D101" s="30"/>
      <c r="F101" s="37">
        <v>0.115</v>
      </c>
      <c r="G101" s="37">
        <v>0.115</v>
      </c>
      <c r="H101" s="37">
        <v>0.115</v>
      </c>
      <c r="I101" s="37">
        <v>0.115</v>
      </c>
      <c r="J101" s="37">
        <v>0.115</v>
      </c>
      <c r="K101" s="37">
        <v>0.115</v>
      </c>
      <c r="L101" s="37">
        <v>0.11</v>
      </c>
      <c r="M101" s="37">
        <v>0.11</v>
      </c>
      <c r="N101" s="37">
        <v>0.11</v>
      </c>
      <c r="O101" s="37">
        <v>0.11</v>
      </c>
      <c r="P101" s="37">
        <v>0.11</v>
      </c>
      <c r="Q101" s="37">
        <v>0.11</v>
      </c>
      <c r="R101" s="37">
        <v>0.11</v>
      </c>
      <c r="S101" s="37">
        <v>0.11</v>
      </c>
      <c r="T101" s="37">
        <v>0.11</v>
      </c>
      <c r="U101" s="37">
        <v>0.11</v>
      </c>
      <c r="V101" s="37">
        <v>0.11</v>
      </c>
      <c r="W101" s="37">
        <v>0.11</v>
      </c>
      <c r="X101" s="37">
        <v>0.11</v>
      </c>
      <c r="Y101" s="37">
        <v>0.11</v>
      </c>
      <c r="Z101" s="37">
        <v>0.11</v>
      </c>
      <c r="AA101" s="37"/>
      <c r="AB101" s="37"/>
      <c r="AC101" s="37"/>
      <c r="AD101" s="37"/>
      <c r="AE101" s="37"/>
      <c r="AF101" s="37"/>
      <c r="AG101" s="37"/>
      <c r="AH101" s="37"/>
      <c r="AI101" s="37"/>
      <c r="AJ101" s="49"/>
      <c r="AK101" s="37"/>
      <c r="AL101" s="37"/>
      <c r="AN101" s="228">
        <f t="shared" si="5"/>
        <v>2.3400000000000003</v>
      </c>
      <c r="AO101" s="7">
        <v>86400</v>
      </c>
      <c r="AP101" s="229">
        <f t="shared" si="6"/>
        <v>202176.00000000003</v>
      </c>
    </row>
    <row r="102" spans="1:42" x14ac:dyDescent="0.25">
      <c r="A102" s="11"/>
      <c r="B102" s="15"/>
      <c r="C102" s="337" t="s">
        <v>70</v>
      </c>
      <c r="D102" s="30"/>
      <c r="F102" s="37">
        <v>0.185</v>
      </c>
      <c r="G102" s="37">
        <v>0.185</v>
      </c>
      <c r="H102" s="37">
        <v>0.185</v>
      </c>
      <c r="I102" s="37">
        <v>0.185</v>
      </c>
      <c r="J102" s="37">
        <v>0.185</v>
      </c>
      <c r="K102" s="37">
        <v>0.185</v>
      </c>
      <c r="L102" s="37">
        <v>0.18</v>
      </c>
      <c r="M102" s="37">
        <v>0.18</v>
      </c>
      <c r="N102" s="37">
        <v>0.18</v>
      </c>
      <c r="O102" s="37">
        <v>0.18</v>
      </c>
      <c r="P102" s="37">
        <v>0.18</v>
      </c>
      <c r="Q102" s="37">
        <v>0.18</v>
      </c>
      <c r="R102" s="37">
        <v>0.18</v>
      </c>
      <c r="S102" s="37">
        <v>0.18</v>
      </c>
      <c r="T102" s="37">
        <v>0.18</v>
      </c>
      <c r="U102" s="37">
        <v>0.18</v>
      </c>
      <c r="V102" s="37">
        <v>0.18</v>
      </c>
      <c r="W102" s="37">
        <v>0.18</v>
      </c>
      <c r="X102" s="37">
        <v>0.18</v>
      </c>
      <c r="Y102" s="37">
        <v>0.18</v>
      </c>
      <c r="Z102" s="37">
        <v>0.18</v>
      </c>
      <c r="AA102" s="37"/>
      <c r="AB102" s="37"/>
      <c r="AC102" s="37"/>
      <c r="AD102" s="37"/>
      <c r="AE102" s="37"/>
      <c r="AF102" s="37"/>
      <c r="AG102" s="37"/>
      <c r="AH102" s="37"/>
      <c r="AI102" s="37"/>
      <c r="AJ102" s="49"/>
      <c r="AK102" s="37"/>
      <c r="AL102" s="37"/>
      <c r="AN102" s="228">
        <f t="shared" si="5"/>
        <v>3.8100000000000014</v>
      </c>
      <c r="AO102" s="7">
        <v>86400</v>
      </c>
      <c r="AP102" s="229">
        <f t="shared" si="6"/>
        <v>329184.00000000012</v>
      </c>
    </row>
    <row r="103" spans="1:42" x14ac:dyDescent="0.25">
      <c r="A103" s="11"/>
      <c r="B103" s="15"/>
      <c r="C103" s="31" t="s">
        <v>71</v>
      </c>
      <c r="D103" s="32"/>
      <c r="F103" s="37">
        <v>0.01</v>
      </c>
      <c r="G103" s="37">
        <v>0.01</v>
      </c>
      <c r="H103" s="37">
        <v>0.01</v>
      </c>
      <c r="I103" s="37">
        <v>0.01</v>
      </c>
      <c r="J103" s="37">
        <v>0.01</v>
      </c>
      <c r="K103" s="37">
        <v>0.01</v>
      </c>
      <c r="L103" s="37">
        <v>5.0000000000000001E-3</v>
      </c>
      <c r="M103" s="37">
        <v>5.0000000000000001E-3</v>
      </c>
      <c r="N103" s="37">
        <v>5.0000000000000001E-3</v>
      </c>
      <c r="O103" s="37">
        <v>5.0000000000000001E-3</v>
      </c>
      <c r="P103" s="37">
        <v>5.0000000000000001E-3</v>
      </c>
      <c r="Q103" s="37">
        <v>5.0000000000000001E-3</v>
      </c>
      <c r="R103" s="37">
        <v>5.0000000000000001E-3</v>
      </c>
      <c r="S103" s="37">
        <v>5.0000000000000001E-3</v>
      </c>
      <c r="T103" s="37">
        <v>5.0000000000000001E-3</v>
      </c>
      <c r="U103" s="37">
        <v>5.0000000000000001E-3</v>
      </c>
      <c r="V103" s="37">
        <v>5.0000000000000001E-3</v>
      </c>
      <c r="W103" s="37">
        <v>5.0000000000000001E-3</v>
      </c>
      <c r="X103" s="37">
        <v>5.0000000000000001E-3</v>
      </c>
      <c r="Y103" s="37">
        <v>5.0000000000000001E-3</v>
      </c>
      <c r="Z103" s="37">
        <v>5.0000000000000001E-3</v>
      </c>
      <c r="AA103" s="37"/>
      <c r="AB103" s="37"/>
      <c r="AC103" s="37"/>
      <c r="AD103" s="37"/>
      <c r="AE103" s="37"/>
      <c r="AF103" s="37"/>
      <c r="AG103" s="37"/>
      <c r="AH103" s="37"/>
      <c r="AI103" s="37"/>
      <c r="AJ103" s="49"/>
      <c r="AK103" s="37"/>
      <c r="AL103" s="37"/>
      <c r="AN103" s="228">
        <f t="shared" si="5"/>
        <v>0.13500000000000006</v>
      </c>
      <c r="AO103" s="7">
        <v>86400</v>
      </c>
      <c r="AP103" s="229">
        <f t="shared" si="6"/>
        <v>11664.000000000005</v>
      </c>
    </row>
    <row r="104" spans="1:42" x14ac:dyDescent="0.25">
      <c r="A104" s="11"/>
      <c r="B104" s="15"/>
      <c r="C104" s="31" t="s">
        <v>72</v>
      </c>
      <c r="D104" s="32"/>
      <c r="F104" s="37">
        <v>0.02</v>
      </c>
      <c r="G104" s="37">
        <v>0.02</v>
      </c>
      <c r="H104" s="37">
        <v>0.02</v>
      </c>
      <c r="I104" s="37">
        <v>0.02</v>
      </c>
      <c r="J104" s="37">
        <v>0.02</v>
      </c>
      <c r="K104" s="37">
        <v>0.02</v>
      </c>
      <c r="L104" s="37">
        <v>1.4999999999999999E-2</v>
      </c>
      <c r="M104" s="37">
        <v>1.4999999999999999E-2</v>
      </c>
      <c r="N104" s="37">
        <v>1.4999999999999999E-2</v>
      </c>
      <c r="O104" s="37">
        <v>1.4999999999999999E-2</v>
      </c>
      <c r="P104" s="37">
        <v>1.4999999999999999E-2</v>
      </c>
      <c r="Q104" s="37">
        <v>1.4999999999999999E-2</v>
      </c>
      <c r="R104" s="37">
        <v>1.4999999999999999E-2</v>
      </c>
      <c r="S104" s="37">
        <v>1.4999999999999999E-2</v>
      </c>
      <c r="T104" s="37">
        <v>1.4999999999999999E-2</v>
      </c>
      <c r="U104" s="37">
        <v>1.4999999999999999E-2</v>
      </c>
      <c r="V104" s="37">
        <v>1.4999999999999999E-2</v>
      </c>
      <c r="W104" s="37">
        <v>1.4999999999999999E-2</v>
      </c>
      <c r="X104" s="37">
        <v>1.4999999999999999E-2</v>
      </c>
      <c r="Y104" s="37">
        <v>1.4999999999999999E-2</v>
      </c>
      <c r="Z104" s="37">
        <v>1.4999999999999999E-2</v>
      </c>
      <c r="AA104" s="37"/>
      <c r="AB104" s="37"/>
      <c r="AC104" s="37"/>
      <c r="AD104" s="37"/>
      <c r="AE104" s="37"/>
      <c r="AF104" s="37"/>
      <c r="AG104" s="37"/>
      <c r="AH104" s="37"/>
      <c r="AI104" s="37"/>
      <c r="AJ104" s="49"/>
      <c r="AK104" s="37"/>
      <c r="AL104" s="37"/>
      <c r="AN104" s="228">
        <f t="shared" si="5"/>
        <v>0.3450000000000002</v>
      </c>
      <c r="AO104" s="7">
        <v>86400</v>
      </c>
      <c r="AP104" s="229">
        <f t="shared" si="6"/>
        <v>29808.000000000018</v>
      </c>
    </row>
    <row r="105" spans="1:42" x14ac:dyDescent="0.25">
      <c r="A105" s="11"/>
      <c r="B105" s="15"/>
      <c r="C105" s="31" t="s">
        <v>73</v>
      </c>
      <c r="D105" s="32"/>
      <c r="F105" s="37">
        <v>0.02</v>
      </c>
      <c r="G105" s="37">
        <v>0.02</v>
      </c>
      <c r="H105" s="37">
        <v>0.02</v>
      </c>
      <c r="I105" s="37">
        <v>0.02</v>
      </c>
      <c r="J105" s="37">
        <v>0.02</v>
      </c>
      <c r="K105" s="37">
        <v>0.02</v>
      </c>
      <c r="L105" s="37">
        <v>1.4999999999999999E-2</v>
      </c>
      <c r="M105" s="37">
        <v>1.4999999999999999E-2</v>
      </c>
      <c r="N105" s="37">
        <v>1.4999999999999999E-2</v>
      </c>
      <c r="O105" s="37">
        <v>1.4999999999999999E-2</v>
      </c>
      <c r="P105" s="37">
        <v>1.4999999999999999E-2</v>
      </c>
      <c r="Q105" s="37">
        <v>1.4999999999999999E-2</v>
      </c>
      <c r="R105" s="37">
        <v>1.4999999999999999E-2</v>
      </c>
      <c r="S105" s="37">
        <v>1.4999999999999999E-2</v>
      </c>
      <c r="T105" s="37">
        <v>1.4999999999999999E-2</v>
      </c>
      <c r="U105" s="37">
        <v>1.4999999999999999E-2</v>
      </c>
      <c r="V105" s="37">
        <v>1.4999999999999999E-2</v>
      </c>
      <c r="W105" s="37">
        <v>1.4999999999999999E-2</v>
      </c>
      <c r="X105" s="37">
        <v>1.4999999999999999E-2</v>
      </c>
      <c r="Y105" s="37">
        <v>1.4999999999999999E-2</v>
      </c>
      <c r="Z105" s="37">
        <v>1.4999999999999999E-2</v>
      </c>
      <c r="AA105" s="37"/>
      <c r="AB105" s="37"/>
      <c r="AC105" s="37"/>
      <c r="AD105" s="37"/>
      <c r="AE105" s="37"/>
      <c r="AF105" s="37"/>
      <c r="AG105" s="37"/>
      <c r="AH105" s="37"/>
      <c r="AI105" s="37"/>
      <c r="AJ105" s="49"/>
      <c r="AK105" s="37"/>
      <c r="AL105" s="37"/>
      <c r="AN105" s="228">
        <f t="shared" si="5"/>
        <v>0.3450000000000002</v>
      </c>
      <c r="AO105" s="7">
        <v>86400</v>
      </c>
      <c r="AP105" s="229">
        <f t="shared" si="6"/>
        <v>29808.000000000018</v>
      </c>
    </row>
    <row r="106" spans="1:42" x14ac:dyDescent="0.25">
      <c r="A106" s="11"/>
      <c r="B106" s="15"/>
      <c r="C106" s="31" t="s">
        <v>74</v>
      </c>
      <c r="D106" s="32"/>
      <c r="F106" s="37">
        <v>7.0000000000000007E-2</v>
      </c>
      <c r="G106" s="37">
        <v>7.0000000000000007E-2</v>
      </c>
      <c r="H106" s="37">
        <v>7.0000000000000007E-2</v>
      </c>
      <c r="I106" s="37">
        <v>7.0000000000000007E-2</v>
      </c>
      <c r="J106" s="37">
        <v>7.0000000000000007E-2</v>
      </c>
      <c r="K106" s="37">
        <v>7.0000000000000007E-2</v>
      </c>
      <c r="L106" s="37">
        <v>6.5000000000000002E-2</v>
      </c>
      <c r="M106" s="37">
        <v>6.5000000000000002E-2</v>
      </c>
      <c r="N106" s="37">
        <v>6.5000000000000002E-2</v>
      </c>
      <c r="O106" s="37">
        <v>6.5000000000000002E-2</v>
      </c>
      <c r="P106" s="37">
        <v>6.5000000000000002E-2</v>
      </c>
      <c r="Q106" s="37">
        <v>6.5000000000000002E-2</v>
      </c>
      <c r="R106" s="37">
        <v>6.5000000000000002E-2</v>
      </c>
      <c r="S106" s="37">
        <v>6.5000000000000002E-2</v>
      </c>
      <c r="T106" s="37">
        <v>6.5000000000000002E-2</v>
      </c>
      <c r="U106" s="37">
        <v>6.5000000000000002E-2</v>
      </c>
      <c r="V106" s="37">
        <v>6.5000000000000002E-2</v>
      </c>
      <c r="W106" s="37">
        <v>6.5000000000000002E-2</v>
      </c>
      <c r="X106" s="37">
        <v>6.5000000000000002E-2</v>
      </c>
      <c r="Y106" s="37">
        <v>6.5000000000000002E-2</v>
      </c>
      <c r="Z106" s="37">
        <v>6.5000000000000002E-2</v>
      </c>
      <c r="AA106" s="37"/>
      <c r="AB106" s="37"/>
      <c r="AC106" s="37"/>
      <c r="AD106" s="37"/>
      <c r="AE106" s="37"/>
      <c r="AF106" s="37"/>
      <c r="AG106" s="37"/>
      <c r="AH106" s="37"/>
      <c r="AI106" s="37"/>
      <c r="AJ106" s="49"/>
      <c r="AK106" s="37"/>
      <c r="AL106" s="37"/>
      <c r="AN106" s="228">
        <f t="shared" si="5"/>
        <v>1.3949999999999994</v>
      </c>
      <c r="AO106" s="7">
        <v>86400</v>
      </c>
      <c r="AP106" s="229">
        <f t="shared" si="6"/>
        <v>120527.99999999994</v>
      </c>
    </row>
    <row r="107" spans="1:42" x14ac:dyDescent="0.25">
      <c r="A107" s="11"/>
      <c r="B107" s="15"/>
      <c r="C107" s="31" t="s">
        <v>75</v>
      </c>
      <c r="D107" s="32"/>
      <c r="F107" s="37">
        <v>0.02</v>
      </c>
      <c r="G107" s="37">
        <v>0.02</v>
      </c>
      <c r="H107" s="37">
        <v>0.02</v>
      </c>
      <c r="I107" s="37">
        <v>0.02</v>
      </c>
      <c r="J107" s="37">
        <v>0.02</v>
      </c>
      <c r="K107" s="37">
        <v>0.02</v>
      </c>
      <c r="L107" s="37">
        <v>1.4999999999999999E-2</v>
      </c>
      <c r="M107" s="37">
        <v>1.4999999999999999E-2</v>
      </c>
      <c r="N107" s="37">
        <v>1.4999999999999999E-2</v>
      </c>
      <c r="O107" s="37">
        <v>1.4999999999999999E-2</v>
      </c>
      <c r="P107" s="37">
        <v>1.4999999999999999E-2</v>
      </c>
      <c r="Q107" s="37">
        <v>1.4999999999999999E-2</v>
      </c>
      <c r="R107" s="37">
        <v>1.4999999999999999E-2</v>
      </c>
      <c r="S107" s="37">
        <v>1.4999999999999999E-2</v>
      </c>
      <c r="T107" s="37">
        <v>1.4999999999999999E-2</v>
      </c>
      <c r="U107" s="37">
        <v>1.4999999999999999E-2</v>
      </c>
      <c r="V107" s="37">
        <v>1.4999999999999999E-2</v>
      </c>
      <c r="W107" s="37">
        <v>1.4999999999999999E-2</v>
      </c>
      <c r="X107" s="37">
        <v>1.4999999999999999E-2</v>
      </c>
      <c r="Y107" s="37">
        <v>1.4999999999999999E-2</v>
      </c>
      <c r="Z107" s="37">
        <v>1.4999999999999999E-2</v>
      </c>
      <c r="AA107" s="37"/>
      <c r="AB107" s="37"/>
      <c r="AC107" s="37"/>
      <c r="AD107" s="37"/>
      <c r="AE107" s="37"/>
      <c r="AF107" s="37"/>
      <c r="AG107" s="37"/>
      <c r="AH107" s="37"/>
      <c r="AI107" s="37"/>
      <c r="AJ107" s="49"/>
      <c r="AK107" s="37"/>
      <c r="AL107" s="37"/>
      <c r="AN107" s="228">
        <f t="shared" si="5"/>
        <v>0.3450000000000002</v>
      </c>
      <c r="AO107" s="7">
        <v>86400</v>
      </c>
      <c r="AP107" s="229">
        <f t="shared" si="6"/>
        <v>29808.000000000018</v>
      </c>
    </row>
    <row r="108" spans="1:42" x14ac:dyDescent="0.25">
      <c r="A108" s="11"/>
      <c r="B108" s="15"/>
      <c r="C108" s="31" t="s">
        <v>76</v>
      </c>
      <c r="D108" s="32"/>
      <c r="F108" s="37">
        <v>0.02</v>
      </c>
      <c r="G108" s="37">
        <v>0.02</v>
      </c>
      <c r="H108" s="37">
        <v>0.02</v>
      </c>
      <c r="I108" s="37">
        <v>0.02</v>
      </c>
      <c r="J108" s="37">
        <v>0.02</v>
      </c>
      <c r="K108" s="37">
        <v>0.02</v>
      </c>
      <c r="L108" s="37">
        <v>1.4999999999999999E-2</v>
      </c>
      <c r="M108" s="37">
        <v>1.4999999999999999E-2</v>
      </c>
      <c r="N108" s="37">
        <v>1.4999999999999999E-2</v>
      </c>
      <c r="O108" s="37">
        <v>1.4999999999999999E-2</v>
      </c>
      <c r="P108" s="37">
        <v>1.4999999999999999E-2</v>
      </c>
      <c r="Q108" s="37">
        <v>1.4999999999999999E-2</v>
      </c>
      <c r="R108" s="37">
        <v>1.4999999999999999E-2</v>
      </c>
      <c r="S108" s="37">
        <v>1.4999999999999999E-2</v>
      </c>
      <c r="T108" s="37">
        <v>1.4999999999999999E-2</v>
      </c>
      <c r="U108" s="37">
        <v>1.4999999999999999E-2</v>
      </c>
      <c r="V108" s="37">
        <v>1.4999999999999999E-2</v>
      </c>
      <c r="W108" s="37">
        <v>1.4999999999999999E-2</v>
      </c>
      <c r="X108" s="37">
        <v>1.4999999999999999E-2</v>
      </c>
      <c r="Y108" s="37">
        <v>1.4999999999999999E-2</v>
      </c>
      <c r="Z108" s="37">
        <v>1.4999999999999999E-2</v>
      </c>
      <c r="AA108" s="37"/>
      <c r="AB108" s="37"/>
      <c r="AC108" s="37"/>
      <c r="AD108" s="37"/>
      <c r="AE108" s="37"/>
      <c r="AF108" s="37"/>
      <c r="AG108" s="37"/>
      <c r="AH108" s="37"/>
      <c r="AI108" s="37"/>
      <c r="AJ108" s="49"/>
      <c r="AK108" s="37"/>
      <c r="AL108" s="37"/>
      <c r="AN108" s="228">
        <f t="shared" si="5"/>
        <v>0.3450000000000002</v>
      </c>
      <c r="AO108" s="7">
        <v>86400</v>
      </c>
      <c r="AP108" s="229">
        <f t="shared" si="6"/>
        <v>29808.000000000018</v>
      </c>
    </row>
    <row r="109" spans="1:42" x14ac:dyDescent="0.25">
      <c r="A109" s="11"/>
      <c r="B109" s="15"/>
      <c r="C109" s="31" t="s">
        <v>77</v>
      </c>
      <c r="D109" s="32"/>
      <c r="F109" s="37">
        <v>0.01</v>
      </c>
      <c r="G109" s="37">
        <v>0.01</v>
      </c>
      <c r="H109" s="37">
        <v>0.01</v>
      </c>
      <c r="I109" s="37">
        <v>0.01</v>
      </c>
      <c r="J109" s="37">
        <v>0.01</v>
      </c>
      <c r="K109" s="37">
        <v>0.01</v>
      </c>
      <c r="L109" s="37">
        <v>5.0000000000000001E-3</v>
      </c>
      <c r="M109" s="37">
        <v>5.0000000000000001E-3</v>
      </c>
      <c r="N109" s="37">
        <v>5.0000000000000001E-3</v>
      </c>
      <c r="O109" s="37">
        <v>5.0000000000000001E-3</v>
      </c>
      <c r="P109" s="37">
        <v>5.0000000000000001E-3</v>
      </c>
      <c r="Q109" s="37">
        <v>5.0000000000000001E-3</v>
      </c>
      <c r="R109" s="37">
        <v>5.0000000000000001E-3</v>
      </c>
      <c r="S109" s="37">
        <v>5.0000000000000001E-3</v>
      </c>
      <c r="T109" s="37">
        <v>5.0000000000000001E-3</v>
      </c>
      <c r="U109" s="37">
        <v>5.0000000000000001E-3</v>
      </c>
      <c r="V109" s="37">
        <v>5.0000000000000001E-3</v>
      </c>
      <c r="W109" s="37">
        <v>5.0000000000000001E-3</v>
      </c>
      <c r="X109" s="37">
        <v>5.0000000000000001E-3</v>
      </c>
      <c r="Y109" s="37">
        <v>5.0000000000000001E-3</v>
      </c>
      <c r="Z109" s="37">
        <v>5.0000000000000001E-3</v>
      </c>
      <c r="AA109" s="37"/>
      <c r="AB109" s="37"/>
      <c r="AC109" s="37"/>
      <c r="AD109" s="37"/>
      <c r="AE109" s="37"/>
      <c r="AF109" s="37"/>
      <c r="AG109" s="37"/>
      <c r="AH109" s="37"/>
      <c r="AI109" s="37"/>
      <c r="AJ109" s="49"/>
      <c r="AK109" s="37"/>
      <c r="AL109" s="37"/>
      <c r="AN109" s="228">
        <f t="shared" si="5"/>
        <v>0.13500000000000006</v>
      </c>
      <c r="AO109" s="7">
        <v>86400</v>
      </c>
      <c r="AP109" s="229">
        <f t="shared" si="6"/>
        <v>11664.000000000005</v>
      </c>
    </row>
    <row r="110" spans="1:42" x14ac:dyDescent="0.25">
      <c r="A110" s="11"/>
      <c r="B110" s="15"/>
      <c r="C110" s="31" t="s">
        <v>78</v>
      </c>
      <c r="D110" s="32"/>
      <c r="F110" s="37">
        <v>2.5000000000000001E-2</v>
      </c>
      <c r="G110" s="37">
        <v>2.5000000000000001E-2</v>
      </c>
      <c r="H110" s="37">
        <v>2.5000000000000001E-2</v>
      </c>
      <c r="I110" s="37">
        <v>2.5000000000000001E-2</v>
      </c>
      <c r="J110" s="37">
        <v>2.5000000000000001E-2</v>
      </c>
      <c r="K110" s="37">
        <v>2.5000000000000001E-2</v>
      </c>
      <c r="L110" s="37">
        <v>0.02</v>
      </c>
      <c r="M110" s="37">
        <v>0.02</v>
      </c>
      <c r="N110" s="37">
        <v>0.02</v>
      </c>
      <c r="O110" s="37">
        <v>0.02</v>
      </c>
      <c r="P110" s="37">
        <v>0.02</v>
      </c>
      <c r="Q110" s="37">
        <v>0.02</v>
      </c>
      <c r="R110" s="37">
        <v>0.02</v>
      </c>
      <c r="S110" s="37">
        <v>0.02</v>
      </c>
      <c r="T110" s="37">
        <v>0.02</v>
      </c>
      <c r="U110" s="37">
        <v>0.02</v>
      </c>
      <c r="V110" s="37">
        <v>0.02</v>
      </c>
      <c r="W110" s="37">
        <v>0.02</v>
      </c>
      <c r="X110" s="37">
        <v>0.02</v>
      </c>
      <c r="Y110" s="37">
        <v>0.02</v>
      </c>
      <c r="Z110" s="37">
        <v>0.02</v>
      </c>
      <c r="AA110" s="37"/>
      <c r="AB110" s="37"/>
      <c r="AC110" s="37"/>
      <c r="AD110" s="37"/>
      <c r="AE110" s="37"/>
      <c r="AF110" s="37"/>
      <c r="AG110" s="37"/>
      <c r="AH110" s="37"/>
      <c r="AI110" s="37"/>
      <c r="AJ110" s="49"/>
      <c r="AK110" s="37"/>
      <c r="AL110" s="37"/>
      <c r="AN110" s="228">
        <f t="shared" si="5"/>
        <v>0.45000000000000012</v>
      </c>
      <c r="AO110" s="7">
        <v>86400</v>
      </c>
      <c r="AP110" s="229">
        <f t="shared" si="6"/>
        <v>38880.000000000007</v>
      </c>
    </row>
    <row r="111" spans="1:42" x14ac:dyDescent="0.25">
      <c r="A111" s="11"/>
      <c r="B111" s="15"/>
      <c r="C111" s="31" t="s">
        <v>79</v>
      </c>
      <c r="D111" s="32"/>
      <c r="F111" s="37">
        <v>0.02</v>
      </c>
      <c r="G111" s="37">
        <v>0.02</v>
      </c>
      <c r="H111" s="37">
        <v>0.02</v>
      </c>
      <c r="I111" s="37">
        <v>0.02</v>
      </c>
      <c r="J111" s="37">
        <v>0.02</v>
      </c>
      <c r="K111" s="37">
        <v>0.02</v>
      </c>
      <c r="L111" s="37">
        <v>1.4999999999999999E-2</v>
      </c>
      <c r="M111" s="37">
        <v>1.4999999999999999E-2</v>
      </c>
      <c r="N111" s="37">
        <v>1.4999999999999999E-2</v>
      </c>
      <c r="O111" s="37">
        <v>1.4999999999999999E-2</v>
      </c>
      <c r="P111" s="37">
        <v>1.4999999999999999E-2</v>
      </c>
      <c r="Q111" s="37">
        <v>1.4999999999999999E-2</v>
      </c>
      <c r="R111" s="37">
        <v>1.4999999999999999E-2</v>
      </c>
      <c r="S111" s="37">
        <v>1.4999999999999999E-2</v>
      </c>
      <c r="T111" s="37">
        <v>1.4999999999999999E-2</v>
      </c>
      <c r="U111" s="37">
        <v>1.4999999999999999E-2</v>
      </c>
      <c r="V111" s="37">
        <v>1.4999999999999999E-2</v>
      </c>
      <c r="W111" s="37">
        <v>1.4999999999999999E-2</v>
      </c>
      <c r="X111" s="37">
        <v>1.4999999999999999E-2</v>
      </c>
      <c r="Y111" s="37">
        <v>1.4999999999999999E-2</v>
      </c>
      <c r="Z111" s="37">
        <v>1.4999999999999999E-2</v>
      </c>
      <c r="AA111" s="37"/>
      <c r="AB111" s="37"/>
      <c r="AC111" s="37"/>
      <c r="AD111" s="37"/>
      <c r="AE111" s="37"/>
      <c r="AF111" s="37"/>
      <c r="AG111" s="37"/>
      <c r="AH111" s="37"/>
      <c r="AI111" s="37"/>
      <c r="AJ111" s="49"/>
      <c r="AK111" s="37"/>
      <c r="AL111" s="37"/>
      <c r="AN111" s="228">
        <f t="shared" si="5"/>
        <v>0.3450000000000002</v>
      </c>
      <c r="AO111" s="7">
        <v>86400</v>
      </c>
      <c r="AP111" s="229">
        <f t="shared" si="6"/>
        <v>29808.000000000018</v>
      </c>
    </row>
    <row r="112" spans="1:42" x14ac:dyDescent="0.25">
      <c r="A112" s="11"/>
      <c r="B112" s="15"/>
      <c r="C112" s="31" t="s">
        <v>80</v>
      </c>
      <c r="D112" s="32"/>
      <c r="F112" s="37">
        <v>0.02</v>
      </c>
      <c r="G112" s="37">
        <v>0.02</v>
      </c>
      <c r="H112" s="37">
        <v>0.02</v>
      </c>
      <c r="I112" s="37">
        <v>0.02</v>
      </c>
      <c r="J112" s="37">
        <v>0.02</v>
      </c>
      <c r="K112" s="37">
        <v>0.02</v>
      </c>
      <c r="L112" s="37">
        <v>1.4999999999999999E-2</v>
      </c>
      <c r="M112" s="37">
        <v>1.4999999999999999E-2</v>
      </c>
      <c r="N112" s="37">
        <v>1.4999999999999999E-2</v>
      </c>
      <c r="O112" s="37">
        <v>1.4999999999999999E-2</v>
      </c>
      <c r="P112" s="37">
        <v>1.4999999999999999E-2</v>
      </c>
      <c r="Q112" s="37">
        <v>1.4999999999999999E-2</v>
      </c>
      <c r="R112" s="37">
        <v>1.4999999999999999E-2</v>
      </c>
      <c r="S112" s="37">
        <v>1.4999999999999999E-2</v>
      </c>
      <c r="T112" s="37">
        <v>1.4999999999999999E-2</v>
      </c>
      <c r="U112" s="37">
        <v>1.4999999999999999E-2</v>
      </c>
      <c r="V112" s="37">
        <v>1.4999999999999999E-2</v>
      </c>
      <c r="W112" s="37">
        <v>1.4999999999999999E-2</v>
      </c>
      <c r="X112" s="37">
        <v>1.4999999999999999E-2</v>
      </c>
      <c r="Y112" s="37">
        <v>1.4999999999999999E-2</v>
      </c>
      <c r="Z112" s="37">
        <v>1.4999999999999999E-2</v>
      </c>
      <c r="AA112" s="37"/>
      <c r="AB112" s="37"/>
      <c r="AC112" s="37"/>
      <c r="AD112" s="37"/>
      <c r="AE112" s="37"/>
      <c r="AF112" s="37"/>
      <c r="AG112" s="37"/>
      <c r="AH112" s="37"/>
      <c r="AI112" s="37"/>
      <c r="AJ112" s="49"/>
      <c r="AK112" s="37"/>
      <c r="AL112" s="37"/>
      <c r="AN112" s="228">
        <f t="shared" si="5"/>
        <v>0.3450000000000002</v>
      </c>
      <c r="AO112" s="7">
        <v>86400</v>
      </c>
      <c r="AP112" s="229">
        <f t="shared" si="6"/>
        <v>29808.000000000018</v>
      </c>
    </row>
    <row r="113" spans="1:42" x14ac:dyDescent="0.25">
      <c r="A113" s="11"/>
      <c r="B113" s="15"/>
      <c r="C113" s="31" t="s">
        <v>81</v>
      </c>
      <c r="D113" s="32"/>
      <c r="F113" s="37">
        <v>5.0000000000000001E-3</v>
      </c>
      <c r="G113" s="37">
        <v>5.0000000000000001E-3</v>
      </c>
      <c r="H113" s="37">
        <v>5.0000000000000001E-3</v>
      </c>
      <c r="I113" s="37">
        <v>5.0000000000000001E-3</v>
      </c>
      <c r="J113" s="37">
        <v>5.0000000000000001E-3</v>
      </c>
      <c r="K113" s="37">
        <v>5.0000000000000001E-3</v>
      </c>
      <c r="L113" s="37">
        <v>5.0000000000000001E-3</v>
      </c>
      <c r="M113" s="37">
        <v>5.0000000000000001E-3</v>
      </c>
      <c r="N113" s="37">
        <v>5.0000000000000001E-3</v>
      </c>
      <c r="O113" s="37">
        <v>5.0000000000000001E-3</v>
      </c>
      <c r="P113" s="37">
        <v>5.0000000000000001E-3</v>
      </c>
      <c r="Q113" s="37">
        <v>5.0000000000000001E-3</v>
      </c>
      <c r="R113" s="37">
        <v>5.0000000000000001E-3</v>
      </c>
      <c r="S113" s="37">
        <v>5.0000000000000001E-3</v>
      </c>
      <c r="T113" s="37">
        <v>5.0000000000000001E-3</v>
      </c>
      <c r="U113" s="37">
        <v>5.0000000000000001E-3</v>
      </c>
      <c r="V113" s="37">
        <v>5.0000000000000001E-3</v>
      </c>
      <c r="W113" s="37">
        <v>5.0000000000000001E-3</v>
      </c>
      <c r="X113" s="37">
        <v>5.0000000000000001E-3</v>
      </c>
      <c r="Y113" s="37">
        <v>5.0000000000000001E-3</v>
      </c>
      <c r="Z113" s="37">
        <v>5.0000000000000001E-3</v>
      </c>
      <c r="AA113" s="37"/>
      <c r="AB113" s="37"/>
      <c r="AC113" s="37"/>
      <c r="AD113" s="37"/>
      <c r="AE113" s="37"/>
      <c r="AF113" s="37"/>
      <c r="AG113" s="37"/>
      <c r="AH113" s="37"/>
      <c r="AI113" s="37"/>
      <c r="AJ113" s="49"/>
      <c r="AK113" s="37"/>
      <c r="AL113" s="37"/>
      <c r="AN113" s="228">
        <f t="shared" si="5"/>
        <v>0.10500000000000002</v>
      </c>
      <c r="AO113" s="7">
        <v>86400</v>
      </c>
      <c r="AP113" s="229">
        <f t="shared" si="6"/>
        <v>9072.0000000000018</v>
      </c>
    </row>
    <row r="114" spans="1:42" x14ac:dyDescent="0.25">
      <c r="A114" s="11"/>
      <c r="B114" s="15"/>
      <c r="C114" s="31" t="s">
        <v>82</v>
      </c>
      <c r="D114" s="32"/>
      <c r="F114" s="37">
        <v>7.0000000000000007E-2</v>
      </c>
      <c r="G114" s="37">
        <v>7.0000000000000007E-2</v>
      </c>
      <c r="H114" s="37">
        <v>7.0000000000000007E-2</v>
      </c>
      <c r="I114" s="37">
        <v>7.0000000000000007E-2</v>
      </c>
      <c r="J114" s="37">
        <v>7.0000000000000007E-2</v>
      </c>
      <c r="K114" s="37">
        <v>7.0000000000000007E-2</v>
      </c>
      <c r="L114" s="37">
        <v>6.5000000000000002E-2</v>
      </c>
      <c r="M114" s="37">
        <v>6.5000000000000002E-2</v>
      </c>
      <c r="N114" s="37">
        <v>6.5000000000000002E-2</v>
      </c>
      <c r="O114" s="37">
        <v>6.5000000000000002E-2</v>
      </c>
      <c r="P114" s="37">
        <v>6.5000000000000002E-2</v>
      </c>
      <c r="Q114" s="37">
        <v>6.5000000000000002E-2</v>
      </c>
      <c r="R114" s="37">
        <v>6.5000000000000002E-2</v>
      </c>
      <c r="S114" s="37">
        <v>6.5000000000000002E-2</v>
      </c>
      <c r="T114" s="37">
        <v>6.5000000000000002E-2</v>
      </c>
      <c r="U114" s="37">
        <v>6.5000000000000002E-2</v>
      </c>
      <c r="V114" s="37">
        <v>6.5000000000000002E-2</v>
      </c>
      <c r="W114" s="37">
        <v>6.5000000000000002E-2</v>
      </c>
      <c r="X114" s="37">
        <v>6.5000000000000002E-2</v>
      </c>
      <c r="Y114" s="37">
        <v>6.5000000000000002E-2</v>
      </c>
      <c r="Z114" s="37">
        <v>6.5000000000000002E-2</v>
      </c>
      <c r="AA114" s="37"/>
      <c r="AB114" s="37"/>
      <c r="AC114" s="37"/>
      <c r="AD114" s="37"/>
      <c r="AE114" s="37"/>
      <c r="AF114" s="37"/>
      <c r="AG114" s="37"/>
      <c r="AH114" s="37"/>
      <c r="AI114" s="37"/>
      <c r="AJ114" s="49"/>
      <c r="AK114" s="37"/>
      <c r="AL114" s="37"/>
      <c r="AN114" s="228">
        <f t="shared" si="5"/>
        <v>1.3949999999999994</v>
      </c>
      <c r="AO114" s="7">
        <v>86400</v>
      </c>
      <c r="AP114" s="229">
        <f t="shared" si="6"/>
        <v>120527.99999999994</v>
      </c>
    </row>
    <row r="115" spans="1:42" x14ac:dyDescent="0.25">
      <c r="A115" s="11"/>
      <c r="B115" s="15"/>
      <c r="C115" s="31" t="s">
        <v>83</v>
      </c>
      <c r="D115" s="32"/>
      <c r="F115" s="37">
        <v>0.04</v>
      </c>
      <c r="G115" s="37">
        <v>0.04</v>
      </c>
      <c r="H115" s="37">
        <v>0.04</v>
      </c>
      <c r="I115" s="37">
        <v>0.04</v>
      </c>
      <c r="J115" s="37">
        <v>0.04</v>
      </c>
      <c r="K115" s="37">
        <v>0.04</v>
      </c>
      <c r="L115" s="37">
        <v>3.5000000000000003E-2</v>
      </c>
      <c r="M115" s="37">
        <v>3.5000000000000003E-2</v>
      </c>
      <c r="N115" s="37">
        <v>3.5000000000000003E-2</v>
      </c>
      <c r="O115" s="37">
        <v>3.5000000000000003E-2</v>
      </c>
      <c r="P115" s="37">
        <v>3.5000000000000003E-2</v>
      </c>
      <c r="Q115" s="37">
        <v>3.5000000000000003E-2</v>
      </c>
      <c r="R115" s="37">
        <v>3.5000000000000003E-2</v>
      </c>
      <c r="S115" s="37">
        <v>3.5000000000000003E-2</v>
      </c>
      <c r="T115" s="37">
        <v>3.5000000000000003E-2</v>
      </c>
      <c r="U115" s="37">
        <v>3.5000000000000003E-2</v>
      </c>
      <c r="V115" s="37">
        <v>3.5000000000000003E-2</v>
      </c>
      <c r="W115" s="37">
        <v>3.5000000000000003E-2</v>
      </c>
      <c r="X115" s="37">
        <v>3.5000000000000003E-2</v>
      </c>
      <c r="Y115" s="37">
        <v>3.5000000000000003E-2</v>
      </c>
      <c r="Z115" s="37">
        <v>3.5000000000000003E-2</v>
      </c>
      <c r="AA115" s="37"/>
      <c r="AB115" s="37"/>
      <c r="AC115" s="37"/>
      <c r="AD115" s="37"/>
      <c r="AE115" s="37"/>
      <c r="AF115" s="37"/>
      <c r="AG115" s="37"/>
      <c r="AH115" s="37"/>
      <c r="AI115" s="37"/>
      <c r="AJ115" s="49"/>
      <c r="AK115" s="37"/>
      <c r="AL115" s="37"/>
      <c r="AN115" s="228">
        <f t="shared" si="5"/>
        <v>0.76500000000000046</v>
      </c>
      <c r="AO115" s="7">
        <v>86400</v>
      </c>
      <c r="AP115" s="229">
        <f t="shared" si="6"/>
        <v>66096.000000000044</v>
      </c>
    </row>
    <row r="116" spans="1:42" x14ac:dyDescent="0.25">
      <c r="A116" s="11"/>
      <c r="B116" s="15"/>
      <c r="C116" s="31" t="s">
        <v>84</v>
      </c>
      <c r="D116" s="32"/>
      <c r="F116" s="37">
        <v>5.0000000000000001E-3</v>
      </c>
      <c r="G116" s="37">
        <v>5.0000000000000001E-3</v>
      </c>
      <c r="H116" s="37">
        <v>5.0000000000000001E-3</v>
      </c>
      <c r="I116" s="37">
        <v>5.0000000000000001E-3</v>
      </c>
      <c r="J116" s="37">
        <v>5.0000000000000001E-3</v>
      </c>
      <c r="K116" s="37">
        <v>5.0000000000000001E-3</v>
      </c>
      <c r="L116" s="37">
        <v>5.0000000000000001E-3</v>
      </c>
      <c r="M116" s="37">
        <v>5.0000000000000001E-3</v>
      </c>
      <c r="N116" s="37">
        <v>5.0000000000000001E-3</v>
      </c>
      <c r="O116" s="37">
        <v>5.0000000000000001E-3</v>
      </c>
      <c r="P116" s="37">
        <v>5.0000000000000001E-3</v>
      </c>
      <c r="Q116" s="37">
        <v>5.0000000000000001E-3</v>
      </c>
      <c r="R116" s="37">
        <v>5.0000000000000001E-3</v>
      </c>
      <c r="S116" s="37">
        <v>5.0000000000000001E-3</v>
      </c>
      <c r="T116" s="37">
        <v>5.0000000000000001E-3</v>
      </c>
      <c r="U116" s="37">
        <v>5.0000000000000001E-3</v>
      </c>
      <c r="V116" s="37">
        <v>5.0000000000000001E-3</v>
      </c>
      <c r="W116" s="37">
        <v>5.0000000000000001E-3</v>
      </c>
      <c r="X116" s="37">
        <v>5.0000000000000001E-3</v>
      </c>
      <c r="Y116" s="37">
        <v>5.0000000000000001E-3</v>
      </c>
      <c r="Z116" s="37">
        <v>5.0000000000000001E-3</v>
      </c>
      <c r="AA116" s="37"/>
      <c r="AB116" s="37"/>
      <c r="AC116" s="37"/>
      <c r="AD116" s="37"/>
      <c r="AE116" s="37"/>
      <c r="AF116" s="37"/>
      <c r="AG116" s="37"/>
      <c r="AH116" s="37"/>
      <c r="AI116" s="37"/>
      <c r="AJ116" s="49"/>
      <c r="AK116" s="37"/>
      <c r="AL116" s="37"/>
      <c r="AN116" s="228">
        <f t="shared" si="5"/>
        <v>0.10500000000000002</v>
      </c>
      <c r="AO116" s="7">
        <v>86400</v>
      </c>
      <c r="AP116" s="229">
        <f t="shared" si="6"/>
        <v>9072.0000000000018</v>
      </c>
    </row>
    <row r="117" spans="1:42" x14ac:dyDescent="0.25">
      <c r="A117" s="11"/>
      <c r="B117" s="15"/>
      <c r="C117" s="31" t="s">
        <v>85</v>
      </c>
      <c r="D117" s="32"/>
      <c r="F117" s="37">
        <v>5.0000000000000001E-3</v>
      </c>
      <c r="G117" s="37">
        <v>5.0000000000000001E-3</v>
      </c>
      <c r="H117" s="37">
        <v>5.0000000000000001E-3</v>
      </c>
      <c r="I117" s="37">
        <v>5.0000000000000001E-3</v>
      </c>
      <c r="J117" s="37">
        <v>5.0000000000000001E-3</v>
      </c>
      <c r="K117" s="37">
        <v>5.0000000000000001E-3</v>
      </c>
      <c r="L117" s="37">
        <v>5.0000000000000001E-3</v>
      </c>
      <c r="M117" s="37">
        <v>5.0000000000000001E-3</v>
      </c>
      <c r="N117" s="37">
        <v>5.0000000000000001E-3</v>
      </c>
      <c r="O117" s="37">
        <v>5.0000000000000001E-3</v>
      </c>
      <c r="P117" s="37">
        <v>5.0000000000000001E-3</v>
      </c>
      <c r="Q117" s="37">
        <v>5.0000000000000001E-3</v>
      </c>
      <c r="R117" s="37">
        <v>5.0000000000000001E-3</v>
      </c>
      <c r="S117" s="37">
        <v>5.0000000000000001E-3</v>
      </c>
      <c r="T117" s="37">
        <v>5.0000000000000001E-3</v>
      </c>
      <c r="U117" s="37">
        <v>5.0000000000000001E-3</v>
      </c>
      <c r="V117" s="37">
        <v>5.0000000000000001E-3</v>
      </c>
      <c r="W117" s="37">
        <v>5.0000000000000001E-3</v>
      </c>
      <c r="X117" s="37">
        <v>5.0000000000000001E-3</v>
      </c>
      <c r="Y117" s="37">
        <v>5.0000000000000001E-3</v>
      </c>
      <c r="Z117" s="37">
        <v>5.0000000000000001E-3</v>
      </c>
      <c r="AA117" s="37"/>
      <c r="AB117" s="37"/>
      <c r="AC117" s="37"/>
      <c r="AD117" s="37"/>
      <c r="AE117" s="37"/>
      <c r="AF117" s="37"/>
      <c r="AG117" s="37"/>
      <c r="AH117" s="37"/>
      <c r="AI117" s="37"/>
      <c r="AJ117" s="49"/>
      <c r="AK117" s="37"/>
      <c r="AL117" s="37"/>
      <c r="AN117" s="228">
        <f t="shared" si="5"/>
        <v>0.10500000000000002</v>
      </c>
      <c r="AO117" s="7">
        <v>86400</v>
      </c>
      <c r="AP117" s="229">
        <f t="shared" si="6"/>
        <v>9072.0000000000018</v>
      </c>
    </row>
    <row r="118" spans="1:42" x14ac:dyDescent="0.25">
      <c r="A118" s="11"/>
      <c r="B118" s="15"/>
      <c r="C118" s="31" t="s">
        <v>86</v>
      </c>
      <c r="D118" s="32"/>
      <c r="F118" s="37">
        <v>5.0000000000000001E-3</v>
      </c>
      <c r="G118" s="37">
        <v>5.0000000000000001E-3</v>
      </c>
      <c r="H118" s="37">
        <v>5.0000000000000001E-3</v>
      </c>
      <c r="I118" s="37">
        <v>5.0000000000000001E-3</v>
      </c>
      <c r="J118" s="37">
        <v>5.0000000000000001E-3</v>
      </c>
      <c r="K118" s="37">
        <v>5.0000000000000001E-3</v>
      </c>
      <c r="L118" s="37">
        <v>5.0000000000000001E-3</v>
      </c>
      <c r="M118" s="37">
        <v>5.0000000000000001E-3</v>
      </c>
      <c r="N118" s="37">
        <v>5.0000000000000001E-3</v>
      </c>
      <c r="O118" s="37">
        <v>5.0000000000000001E-3</v>
      </c>
      <c r="P118" s="37">
        <v>5.0000000000000001E-3</v>
      </c>
      <c r="Q118" s="37">
        <v>5.0000000000000001E-3</v>
      </c>
      <c r="R118" s="37">
        <v>5.0000000000000001E-3</v>
      </c>
      <c r="S118" s="37">
        <v>5.0000000000000001E-3</v>
      </c>
      <c r="T118" s="37">
        <v>5.0000000000000001E-3</v>
      </c>
      <c r="U118" s="37">
        <v>5.0000000000000001E-3</v>
      </c>
      <c r="V118" s="37">
        <v>5.0000000000000001E-3</v>
      </c>
      <c r="W118" s="37">
        <v>5.0000000000000001E-3</v>
      </c>
      <c r="X118" s="37">
        <v>5.0000000000000001E-3</v>
      </c>
      <c r="Y118" s="37">
        <v>5.0000000000000001E-3</v>
      </c>
      <c r="Z118" s="37">
        <v>5.0000000000000001E-3</v>
      </c>
      <c r="AA118" s="37"/>
      <c r="AB118" s="37"/>
      <c r="AC118" s="37"/>
      <c r="AD118" s="37"/>
      <c r="AE118" s="37"/>
      <c r="AF118" s="37"/>
      <c r="AG118" s="37"/>
      <c r="AH118" s="37"/>
      <c r="AI118" s="37"/>
      <c r="AJ118" s="49"/>
      <c r="AK118" s="37"/>
      <c r="AL118" s="37"/>
      <c r="AN118" s="228">
        <f t="shared" si="5"/>
        <v>0.10500000000000002</v>
      </c>
      <c r="AO118" s="7">
        <v>86400</v>
      </c>
      <c r="AP118" s="229">
        <f t="shared" si="6"/>
        <v>9072.0000000000018</v>
      </c>
    </row>
    <row r="119" spans="1:42" x14ac:dyDescent="0.25">
      <c r="A119" s="11"/>
      <c r="B119" s="15"/>
      <c r="C119" s="31" t="s">
        <v>87</v>
      </c>
      <c r="D119" s="32"/>
      <c r="F119" s="37">
        <v>0.09</v>
      </c>
      <c r="G119" s="37">
        <v>0.09</v>
      </c>
      <c r="H119" s="37">
        <v>0.09</v>
      </c>
      <c r="I119" s="37">
        <v>0.09</v>
      </c>
      <c r="J119" s="37">
        <v>0.09</v>
      </c>
      <c r="K119" s="37">
        <v>0.09</v>
      </c>
      <c r="L119" s="37">
        <v>8.5000000000000006E-2</v>
      </c>
      <c r="M119" s="37">
        <v>8.5000000000000006E-2</v>
      </c>
      <c r="N119" s="37">
        <v>8.5000000000000006E-2</v>
      </c>
      <c r="O119" s="37">
        <v>8.5000000000000006E-2</v>
      </c>
      <c r="P119" s="37">
        <v>8.5000000000000006E-2</v>
      </c>
      <c r="Q119" s="37">
        <v>8.5000000000000006E-2</v>
      </c>
      <c r="R119" s="37">
        <v>8.5000000000000006E-2</v>
      </c>
      <c r="S119" s="37">
        <v>8.5000000000000006E-2</v>
      </c>
      <c r="T119" s="37">
        <v>8.5000000000000006E-2</v>
      </c>
      <c r="U119" s="37">
        <v>8.5000000000000006E-2</v>
      </c>
      <c r="V119" s="37">
        <v>8.5000000000000006E-2</v>
      </c>
      <c r="W119" s="37">
        <v>8.5000000000000006E-2</v>
      </c>
      <c r="X119" s="37">
        <v>8.5000000000000006E-2</v>
      </c>
      <c r="Y119" s="37">
        <v>8.5000000000000006E-2</v>
      </c>
      <c r="Z119" s="37">
        <v>8.5000000000000006E-2</v>
      </c>
      <c r="AA119" s="37"/>
      <c r="AB119" s="37"/>
      <c r="AC119" s="37"/>
      <c r="AD119" s="37"/>
      <c r="AE119" s="37"/>
      <c r="AF119" s="37"/>
      <c r="AG119" s="37"/>
      <c r="AH119" s="37"/>
      <c r="AI119" s="37"/>
      <c r="AJ119" s="49"/>
      <c r="AK119" s="37"/>
      <c r="AL119" s="37"/>
      <c r="AN119" s="228">
        <f t="shared" si="5"/>
        <v>1.8149999999999995</v>
      </c>
      <c r="AO119" s="7">
        <v>86400</v>
      </c>
      <c r="AP119" s="229">
        <f t="shared" si="6"/>
        <v>156815.99999999997</v>
      </c>
    </row>
    <row r="120" spans="1:42" x14ac:dyDescent="0.25">
      <c r="A120" s="11"/>
      <c r="B120" s="15"/>
      <c r="C120" s="31" t="s">
        <v>88</v>
      </c>
      <c r="D120" s="32"/>
      <c r="F120" s="37">
        <v>5.0000000000000001E-3</v>
      </c>
      <c r="G120" s="37">
        <v>5.0000000000000001E-3</v>
      </c>
      <c r="H120" s="37">
        <v>5.0000000000000001E-3</v>
      </c>
      <c r="I120" s="37">
        <v>5.0000000000000001E-3</v>
      </c>
      <c r="J120" s="37">
        <v>5.0000000000000001E-3</v>
      </c>
      <c r="K120" s="37">
        <v>5.0000000000000001E-3</v>
      </c>
      <c r="L120" s="37">
        <v>5.0000000000000001E-3</v>
      </c>
      <c r="M120" s="37">
        <v>5.0000000000000001E-3</v>
      </c>
      <c r="N120" s="37">
        <v>5.0000000000000001E-3</v>
      </c>
      <c r="O120" s="37">
        <v>5.0000000000000001E-3</v>
      </c>
      <c r="P120" s="37">
        <v>5.0000000000000001E-3</v>
      </c>
      <c r="Q120" s="37">
        <v>5.0000000000000001E-3</v>
      </c>
      <c r="R120" s="37">
        <v>5.0000000000000001E-3</v>
      </c>
      <c r="S120" s="37">
        <v>5.0000000000000001E-3</v>
      </c>
      <c r="T120" s="37">
        <v>5.0000000000000001E-3</v>
      </c>
      <c r="U120" s="37">
        <v>5.0000000000000001E-3</v>
      </c>
      <c r="V120" s="37">
        <v>5.0000000000000001E-3</v>
      </c>
      <c r="W120" s="37">
        <v>5.0000000000000001E-3</v>
      </c>
      <c r="X120" s="37">
        <v>5.0000000000000001E-3</v>
      </c>
      <c r="Y120" s="37">
        <v>5.0000000000000001E-3</v>
      </c>
      <c r="Z120" s="37">
        <v>5.0000000000000001E-3</v>
      </c>
      <c r="AA120" s="37"/>
      <c r="AB120" s="37"/>
      <c r="AC120" s="37"/>
      <c r="AD120" s="37"/>
      <c r="AE120" s="37"/>
      <c r="AF120" s="37"/>
      <c r="AG120" s="37"/>
      <c r="AH120" s="37"/>
      <c r="AI120" s="37"/>
      <c r="AJ120" s="49"/>
      <c r="AK120" s="37"/>
      <c r="AL120" s="37"/>
      <c r="AN120" s="228">
        <f t="shared" si="5"/>
        <v>0.10500000000000002</v>
      </c>
      <c r="AO120" s="7">
        <v>86400</v>
      </c>
      <c r="AP120" s="229">
        <f t="shared" si="6"/>
        <v>9072.0000000000018</v>
      </c>
    </row>
    <row r="121" spans="1:42" x14ac:dyDescent="0.25">
      <c r="A121" s="11"/>
      <c r="B121" s="15"/>
      <c r="C121" s="31" t="s">
        <v>89</v>
      </c>
      <c r="D121" s="32"/>
      <c r="F121" s="37">
        <v>0.16</v>
      </c>
      <c r="G121" s="37">
        <v>0.16</v>
      </c>
      <c r="H121" s="37">
        <v>0.16</v>
      </c>
      <c r="I121" s="37">
        <v>0.16</v>
      </c>
      <c r="J121" s="37">
        <v>0.16</v>
      </c>
      <c r="K121" s="37">
        <v>0.16</v>
      </c>
      <c r="L121" s="37">
        <v>0.15</v>
      </c>
      <c r="M121" s="37">
        <v>0.15</v>
      </c>
      <c r="N121" s="37">
        <v>0.15</v>
      </c>
      <c r="O121" s="37">
        <v>0.15</v>
      </c>
      <c r="P121" s="37">
        <v>0.15</v>
      </c>
      <c r="Q121" s="37">
        <v>0.15</v>
      </c>
      <c r="R121" s="37">
        <v>0.15</v>
      </c>
      <c r="S121" s="37">
        <v>0.15</v>
      </c>
      <c r="T121" s="37">
        <v>0.15</v>
      </c>
      <c r="U121" s="37">
        <v>0.15</v>
      </c>
      <c r="V121" s="37">
        <v>0.15</v>
      </c>
      <c r="W121" s="37">
        <v>0.15</v>
      </c>
      <c r="X121" s="37">
        <v>0.15</v>
      </c>
      <c r="Y121" s="37">
        <v>0.15</v>
      </c>
      <c r="Z121" s="37">
        <v>0.15</v>
      </c>
      <c r="AA121" s="37"/>
      <c r="AB121" s="37"/>
      <c r="AC121" s="37"/>
      <c r="AD121" s="37"/>
      <c r="AE121" s="37"/>
      <c r="AF121" s="37"/>
      <c r="AG121" s="37"/>
      <c r="AH121" s="37"/>
      <c r="AI121" s="37"/>
      <c r="AJ121" s="49"/>
      <c r="AK121" s="37"/>
      <c r="AL121" s="37"/>
      <c r="AN121" s="228">
        <f t="shared" si="5"/>
        <v>3.2099999999999991</v>
      </c>
      <c r="AO121" s="7">
        <v>86400</v>
      </c>
      <c r="AP121" s="229">
        <f t="shared" si="6"/>
        <v>277343.99999999994</v>
      </c>
    </row>
    <row r="122" spans="1:42" x14ac:dyDescent="0.25">
      <c r="A122" s="11"/>
      <c r="B122" s="15"/>
      <c r="C122" s="31" t="s">
        <v>90</v>
      </c>
      <c r="D122" s="32"/>
      <c r="F122" s="37">
        <v>5.0000000000000001E-3</v>
      </c>
      <c r="G122" s="37">
        <v>5.0000000000000001E-3</v>
      </c>
      <c r="H122" s="37">
        <v>5.0000000000000001E-3</v>
      </c>
      <c r="I122" s="37">
        <v>5.0000000000000001E-3</v>
      </c>
      <c r="J122" s="37">
        <v>5.0000000000000001E-3</v>
      </c>
      <c r="K122" s="37">
        <v>5.0000000000000001E-3</v>
      </c>
      <c r="L122" s="37">
        <v>5.0000000000000001E-3</v>
      </c>
      <c r="M122" s="37">
        <v>5.0000000000000001E-3</v>
      </c>
      <c r="N122" s="37">
        <v>5.0000000000000001E-3</v>
      </c>
      <c r="O122" s="37">
        <v>5.0000000000000001E-3</v>
      </c>
      <c r="P122" s="37">
        <v>5.0000000000000001E-3</v>
      </c>
      <c r="Q122" s="37">
        <v>5.0000000000000001E-3</v>
      </c>
      <c r="R122" s="37">
        <v>5.0000000000000001E-3</v>
      </c>
      <c r="S122" s="37">
        <v>5.0000000000000001E-3</v>
      </c>
      <c r="T122" s="37">
        <v>5.0000000000000001E-3</v>
      </c>
      <c r="U122" s="37">
        <v>5.0000000000000001E-3</v>
      </c>
      <c r="V122" s="37">
        <v>5.0000000000000001E-3</v>
      </c>
      <c r="W122" s="37">
        <v>5.0000000000000001E-3</v>
      </c>
      <c r="X122" s="37">
        <v>5.0000000000000001E-3</v>
      </c>
      <c r="Y122" s="37">
        <v>5.0000000000000001E-3</v>
      </c>
      <c r="Z122" s="37">
        <v>5.0000000000000001E-3</v>
      </c>
      <c r="AA122" s="37"/>
      <c r="AB122" s="37"/>
      <c r="AC122" s="37"/>
      <c r="AD122" s="37"/>
      <c r="AE122" s="37"/>
      <c r="AF122" s="37"/>
      <c r="AG122" s="37"/>
      <c r="AH122" s="37"/>
      <c r="AI122" s="37"/>
      <c r="AJ122" s="49"/>
      <c r="AK122" s="37"/>
      <c r="AL122" s="37"/>
      <c r="AN122" s="228">
        <f t="shared" si="5"/>
        <v>0.10500000000000002</v>
      </c>
      <c r="AO122" s="7">
        <v>86400</v>
      </c>
      <c r="AP122" s="229">
        <f t="shared" si="6"/>
        <v>9072.0000000000018</v>
      </c>
    </row>
    <row r="123" spans="1:42" x14ac:dyDescent="0.25">
      <c r="A123" s="11"/>
      <c r="B123" s="15"/>
      <c r="C123" s="31" t="s">
        <v>91</v>
      </c>
      <c r="D123" s="32"/>
      <c r="F123" s="37">
        <v>9.5000000000000001E-2</v>
      </c>
      <c r="G123" s="37">
        <v>9.5000000000000001E-2</v>
      </c>
      <c r="H123" s="37">
        <v>9.5000000000000001E-2</v>
      </c>
      <c r="I123" s="37">
        <v>9.5000000000000001E-2</v>
      </c>
      <c r="J123" s="37">
        <v>9.5000000000000001E-2</v>
      </c>
      <c r="K123" s="37">
        <v>9.5000000000000001E-2</v>
      </c>
      <c r="L123" s="37">
        <v>0.09</v>
      </c>
      <c r="M123" s="37">
        <v>0.09</v>
      </c>
      <c r="N123" s="37">
        <v>0.09</v>
      </c>
      <c r="O123" s="37">
        <v>0.09</v>
      </c>
      <c r="P123" s="37">
        <v>0.09</v>
      </c>
      <c r="Q123" s="37">
        <v>0.09</v>
      </c>
      <c r="R123" s="37">
        <v>0.09</v>
      </c>
      <c r="S123" s="37">
        <v>0.09</v>
      </c>
      <c r="T123" s="37">
        <v>0.09</v>
      </c>
      <c r="U123" s="37">
        <v>0.09</v>
      </c>
      <c r="V123" s="37">
        <v>0.09</v>
      </c>
      <c r="W123" s="37">
        <v>0.09</v>
      </c>
      <c r="X123" s="37">
        <v>0.09</v>
      </c>
      <c r="Y123" s="37">
        <v>0.09</v>
      </c>
      <c r="Z123" s="37">
        <v>0.09</v>
      </c>
      <c r="AA123" s="37"/>
      <c r="AB123" s="37"/>
      <c r="AC123" s="37"/>
      <c r="AD123" s="37"/>
      <c r="AE123" s="37"/>
      <c r="AF123" s="37"/>
      <c r="AG123" s="37"/>
      <c r="AH123" s="37"/>
      <c r="AI123" s="37"/>
      <c r="AJ123" s="49"/>
      <c r="AK123" s="37"/>
      <c r="AL123" s="37"/>
      <c r="AN123" s="228">
        <f t="shared" si="5"/>
        <v>1.9200000000000006</v>
      </c>
      <c r="AO123" s="7">
        <v>86400</v>
      </c>
      <c r="AP123" s="229">
        <f t="shared" si="6"/>
        <v>165888.00000000006</v>
      </c>
    </row>
    <row r="124" spans="1:42" x14ac:dyDescent="0.25">
      <c r="A124" s="11"/>
      <c r="B124" s="15"/>
      <c r="C124" s="31" t="s">
        <v>92</v>
      </c>
      <c r="D124" s="32"/>
      <c r="F124" s="37">
        <v>8.5000000000000006E-2</v>
      </c>
      <c r="G124" s="37">
        <v>8.5000000000000006E-2</v>
      </c>
      <c r="H124" s="37">
        <v>8.5000000000000006E-2</v>
      </c>
      <c r="I124" s="37">
        <v>8.5000000000000006E-2</v>
      </c>
      <c r="J124" s="37">
        <v>8.5000000000000006E-2</v>
      </c>
      <c r="K124" s="37">
        <v>8.5000000000000006E-2</v>
      </c>
      <c r="L124" s="37">
        <v>0.08</v>
      </c>
      <c r="M124" s="37">
        <v>0.08</v>
      </c>
      <c r="N124" s="37">
        <v>0.08</v>
      </c>
      <c r="O124" s="37">
        <v>0.08</v>
      </c>
      <c r="P124" s="37">
        <v>0.08</v>
      </c>
      <c r="Q124" s="37">
        <v>0.08</v>
      </c>
      <c r="R124" s="37">
        <v>0.08</v>
      </c>
      <c r="S124" s="37">
        <v>0.08</v>
      </c>
      <c r="T124" s="37">
        <v>0.08</v>
      </c>
      <c r="U124" s="37">
        <v>0.08</v>
      </c>
      <c r="V124" s="37">
        <v>0.08</v>
      </c>
      <c r="W124" s="37">
        <v>0.08</v>
      </c>
      <c r="X124" s="37">
        <v>0.08</v>
      </c>
      <c r="Y124" s="37">
        <v>0.08</v>
      </c>
      <c r="Z124" s="37">
        <v>0.08</v>
      </c>
      <c r="AA124" s="37"/>
      <c r="AB124" s="37"/>
      <c r="AC124" s="37"/>
      <c r="AD124" s="37"/>
      <c r="AE124" s="37"/>
      <c r="AF124" s="37"/>
      <c r="AG124" s="37"/>
      <c r="AH124" s="37"/>
      <c r="AI124" s="37"/>
      <c r="AJ124" s="49"/>
      <c r="AK124" s="37"/>
      <c r="AL124" s="37"/>
      <c r="AN124" s="228">
        <f t="shared" si="5"/>
        <v>1.7100000000000004</v>
      </c>
      <c r="AO124" s="7">
        <v>86400</v>
      </c>
      <c r="AP124" s="229">
        <f t="shared" si="6"/>
        <v>147744.00000000003</v>
      </c>
    </row>
    <row r="125" spans="1:42" x14ac:dyDescent="0.25">
      <c r="A125" s="11"/>
      <c r="B125" s="15"/>
      <c r="C125" s="31" t="s">
        <v>93</v>
      </c>
      <c r="D125" s="32"/>
      <c r="F125" s="37">
        <v>0.48</v>
      </c>
      <c r="G125" s="37">
        <v>0.48</v>
      </c>
      <c r="H125" s="37">
        <v>0.48</v>
      </c>
      <c r="I125" s="37">
        <v>0.48</v>
      </c>
      <c r="J125" s="37">
        <v>0.48</v>
      </c>
      <c r="K125" s="37">
        <v>0.48</v>
      </c>
      <c r="L125" s="37">
        <v>0.47</v>
      </c>
      <c r="M125" s="37">
        <v>0.47</v>
      </c>
      <c r="N125" s="37">
        <v>0.47</v>
      </c>
      <c r="O125" s="37">
        <v>0.47</v>
      </c>
      <c r="P125" s="37">
        <v>0.47</v>
      </c>
      <c r="Q125" s="37">
        <v>0.47</v>
      </c>
      <c r="R125" s="37">
        <v>0.47</v>
      </c>
      <c r="S125" s="37">
        <v>0.47</v>
      </c>
      <c r="T125" s="37">
        <v>0.47</v>
      </c>
      <c r="U125" s="37">
        <v>0.47</v>
      </c>
      <c r="V125" s="37">
        <v>0.47</v>
      </c>
      <c r="W125" s="37">
        <v>0.47</v>
      </c>
      <c r="X125" s="37">
        <v>0.47</v>
      </c>
      <c r="Y125" s="37">
        <v>0.47</v>
      </c>
      <c r="Z125" s="37">
        <v>0.47</v>
      </c>
      <c r="AA125" s="37"/>
      <c r="AB125" s="37"/>
      <c r="AC125" s="37"/>
      <c r="AD125" s="37"/>
      <c r="AE125" s="37"/>
      <c r="AF125" s="37"/>
      <c r="AG125" s="37"/>
      <c r="AH125" s="37"/>
      <c r="AI125" s="37"/>
      <c r="AJ125" s="49"/>
      <c r="AK125" s="37"/>
      <c r="AL125" s="37"/>
      <c r="AN125" s="228">
        <f t="shared" si="5"/>
        <v>9.93</v>
      </c>
      <c r="AO125" s="7">
        <v>86400</v>
      </c>
      <c r="AP125" s="229">
        <f t="shared" si="6"/>
        <v>857952</v>
      </c>
    </row>
    <row r="126" spans="1:42" x14ac:dyDescent="0.25">
      <c r="A126" s="11"/>
      <c r="B126" s="15"/>
      <c r="C126" s="33" t="s">
        <v>94</v>
      </c>
      <c r="D126" s="34"/>
      <c r="F126" s="37">
        <v>0.04</v>
      </c>
      <c r="G126" s="37">
        <v>0.04</v>
      </c>
      <c r="H126" s="37">
        <v>0.04</v>
      </c>
      <c r="I126" s="37">
        <v>0.04</v>
      </c>
      <c r="J126" s="37">
        <v>0.04</v>
      </c>
      <c r="K126" s="37">
        <v>0.04</v>
      </c>
      <c r="L126" s="37">
        <v>3.5000000000000001E-3</v>
      </c>
      <c r="M126" s="37">
        <v>3.5000000000000001E-3</v>
      </c>
      <c r="N126" s="37">
        <v>3.5000000000000001E-3</v>
      </c>
      <c r="O126" s="37">
        <v>3.5000000000000001E-3</v>
      </c>
      <c r="P126" s="37">
        <v>3.5000000000000001E-3</v>
      </c>
      <c r="Q126" s="37">
        <v>3.5000000000000001E-3</v>
      </c>
      <c r="R126" s="37">
        <v>3.5000000000000001E-3</v>
      </c>
      <c r="S126" s="37">
        <v>3.5000000000000001E-3</v>
      </c>
      <c r="T126" s="37">
        <v>3.5000000000000001E-3</v>
      </c>
      <c r="U126" s="37">
        <v>3.5000000000000001E-3</v>
      </c>
      <c r="V126" s="37">
        <v>3.5000000000000001E-3</v>
      </c>
      <c r="W126" s="37">
        <v>3.5000000000000001E-3</v>
      </c>
      <c r="X126" s="37">
        <v>3.5000000000000001E-3</v>
      </c>
      <c r="Y126" s="37">
        <v>3.5000000000000001E-3</v>
      </c>
      <c r="Z126" s="37">
        <v>3.5000000000000001E-3</v>
      </c>
      <c r="AA126" s="37"/>
      <c r="AB126" s="37"/>
      <c r="AC126" s="37"/>
      <c r="AD126" s="37"/>
      <c r="AE126" s="37"/>
      <c r="AF126" s="37"/>
      <c r="AG126" s="37"/>
      <c r="AH126" s="37"/>
      <c r="AI126" s="37"/>
      <c r="AJ126" s="49"/>
      <c r="AK126" s="37"/>
      <c r="AL126" s="37"/>
      <c r="AN126" s="228">
        <f t="shared" si="5"/>
        <v>0.29250000000000004</v>
      </c>
      <c r="AO126" s="7">
        <v>86400</v>
      </c>
      <c r="AP126" s="229">
        <f t="shared" si="6"/>
        <v>25272.000000000004</v>
      </c>
    </row>
    <row r="127" spans="1:42" x14ac:dyDescent="0.25">
      <c r="A127" s="11"/>
      <c r="B127" s="15"/>
      <c r="C127" s="188" t="s">
        <v>95</v>
      </c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214"/>
      <c r="AK127" s="188"/>
      <c r="AL127" s="188"/>
      <c r="AN127" s="228">
        <f t="shared" si="5"/>
        <v>0</v>
      </c>
      <c r="AO127" s="7">
        <v>86400</v>
      </c>
      <c r="AP127" s="229">
        <f t="shared" si="6"/>
        <v>0</v>
      </c>
    </row>
    <row r="128" spans="1:42" x14ac:dyDescent="0.25">
      <c r="A128" s="11"/>
      <c r="B128" s="15"/>
      <c r="C128" s="33" t="s">
        <v>96</v>
      </c>
      <c r="D128" s="34"/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/>
      <c r="AB128" s="37"/>
      <c r="AC128" s="37"/>
      <c r="AD128" s="37"/>
      <c r="AE128" s="37"/>
      <c r="AF128" s="37"/>
      <c r="AG128" s="37"/>
      <c r="AH128" s="37"/>
      <c r="AI128" s="37"/>
      <c r="AJ128" s="49"/>
      <c r="AK128" s="37"/>
      <c r="AL128" s="37"/>
      <c r="AN128" s="228">
        <f t="shared" si="5"/>
        <v>0</v>
      </c>
      <c r="AO128" s="7">
        <v>86400</v>
      </c>
      <c r="AP128" s="229">
        <f t="shared" si="6"/>
        <v>0</v>
      </c>
    </row>
    <row r="129" spans="1:42" x14ac:dyDescent="0.25">
      <c r="A129" s="11"/>
      <c r="B129" s="15"/>
      <c r="C129" s="33" t="s">
        <v>97</v>
      </c>
      <c r="D129" s="34"/>
      <c r="F129" s="37">
        <v>3.5000000000000003E-2</v>
      </c>
      <c r="G129" s="37">
        <v>3.5000000000000003E-2</v>
      </c>
      <c r="H129" s="37">
        <v>3.5000000000000003E-2</v>
      </c>
      <c r="I129" s="37">
        <v>3.5000000000000003E-2</v>
      </c>
      <c r="J129" s="37">
        <v>3.5000000000000003E-2</v>
      </c>
      <c r="K129" s="37">
        <v>3.5000000000000003E-2</v>
      </c>
      <c r="L129" s="37">
        <v>0.03</v>
      </c>
      <c r="M129" s="37">
        <v>0.03</v>
      </c>
      <c r="N129" s="37">
        <v>0.03</v>
      </c>
      <c r="O129" s="37">
        <v>0.03</v>
      </c>
      <c r="P129" s="37">
        <v>0.03</v>
      </c>
      <c r="Q129" s="37">
        <v>0.03</v>
      </c>
      <c r="R129" s="37">
        <v>0.03</v>
      </c>
      <c r="S129" s="37">
        <v>0.03</v>
      </c>
      <c r="T129" s="37">
        <v>0.03</v>
      </c>
      <c r="U129" s="37">
        <v>0.03</v>
      </c>
      <c r="V129" s="37">
        <v>0.03</v>
      </c>
      <c r="W129" s="37">
        <v>0.03</v>
      </c>
      <c r="X129" s="37">
        <v>0.03</v>
      </c>
      <c r="Y129" s="37">
        <v>0.03</v>
      </c>
      <c r="Z129" s="37">
        <v>0.03</v>
      </c>
      <c r="AA129" s="37"/>
      <c r="AB129" s="37"/>
      <c r="AC129" s="37"/>
      <c r="AD129" s="37"/>
      <c r="AE129" s="37"/>
      <c r="AF129" s="37"/>
      <c r="AG129" s="37"/>
      <c r="AH129" s="37"/>
      <c r="AI129" s="37"/>
      <c r="AJ129" s="49"/>
      <c r="AK129" s="37"/>
      <c r="AL129" s="37"/>
      <c r="AN129" s="228">
        <f t="shared" si="5"/>
        <v>0.66000000000000036</v>
      </c>
      <c r="AO129" s="7">
        <v>86400</v>
      </c>
      <c r="AP129" s="229">
        <f t="shared" si="6"/>
        <v>57024.000000000029</v>
      </c>
    </row>
    <row r="130" spans="1:42" x14ac:dyDescent="0.25">
      <c r="A130" s="11"/>
      <c r="B130" s="15"/>
      <c r="C130" s="188" t="s">
        <v>98</v>
      </c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214"/>
      <c r="AK130" s="188"/>
      <c r="AL130" s="188"/>
      <c r="AN130" s="228">
        <f t="shared" si="5"/>
        <v>0</v>
      </c>
      <c r="AO130" s="7">
        <v>86400</v>
      </c>
      <c r="AP130" s="229">
        <f t="shared" si="6"/>
        <v>0</v>
      </c>
    </row>
    <row r="131" spans="1:42" x14ac:dyDescent="0.25">
      <c r="A131" s="11"/>
      <c r="B131" s="15"/>
      <c r="C131" s="33" t="s">
        <v>99</v>
      </c>
      <c r="D131" s="34"/>
      <c r="F131" s="37">
        <v>1.4999999999999999E-2</v>
      </c>
      <c r="G131" s="37">
        <v>1.4999999999999999E-2</v>
      </c>
      <c r="H131" s="37">
        <v>1.4999999999999999E-2</v>
      </c>
      <c r="I131" s="37">
        <v>1.4999999999999999E-2</v>
      </c>
      <c r="J131" s="37">
        <v>1.4999999999999999E-2</v>
      </c>
      <c r="K131" s="37">
        <v>1.4999999999999999E-2</v>
      </c>
      <c r="L131" s="37">
        <v>0.01</v>
      </c>
      <c r="M131" s="37">
        <v>0.01</v>
      </c>
      <c r="N131" s="37">
        <v>0.01</v>
      </c>
      <c r="O131" s="37">
        <v>0.01</v>
      </c>
      <c r="P131" s="37">
        <v>0.01</v>
      </c>
      <c r="Q131" s="37">
        <v>0.01</v>
      </c>
      <c r="R131" s="37">
        <v>0.01</v>
      </c>
      <c r="S131" s="37">
        <v>0.01</v>
      </c>
      <c r="T131" s="37">
        <v>0.01</v>
      </c>
      <c r="U131" s="37">
        <v>0.01</v>
      </c>
      <c r="V131" s="37">
        <v>0.01</v>
      </c>
      <c r="W131" s="37">
        <v>0.01</v>
      </c>
      <c r="X131" s="37">
        <v>0.01</v>
      </c>
      <c r="Y131" s="37">
        <v>0.01</v>
      </c>
      <c r="Z131" s="37">
        <v>0.01</v>
      </c>
      <c r="AA131" s="37"/>
      <c r="AB131" s="37"/>
      <c r="AC131" s="37"/>
      <c r="AD131" s="37"/>
      <c r="AE131" s="37"/>
      <c r="AF131" s="37"/>
      <c r="AG131" s="37"/>
      <c r="AH131" s="37"/>
      <c r="AI131" s="37"/>
      <c r="AJ131" s="49"/>
      <c r="AK131" s="37"/>
      <c r="AL131" s="37"/>
      <c r="AN131" s="228">
        <f t="shared" si="5"/>
        <v>0.24000000000000007</v>
      </c>
      <c r="AO131" s="7">
        <v>86400</v>
      </c>
      <c r="AP131" s="229">
        <f t="shared" si="6"/>
        <v>20736.000000000007</v>
      </c>
    </row>
    <row r="132" spans="1:42" x14ac:dyDescent="0.25">
      <c r="A132" s="11"/>
      <c r="B132" s="15"/>
      <c r="C132" s="188" t="s">
        <v>100</v>
      </c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214"/>
      <c r="AK132" s="188"/>
      <c r="AL132" s="188"/>
      <c r="AN132" s="228">
        <f t="shared" si="5"/>
        <v>0</v>
      </c>
      <c r="AO132" s="7">
        <v>86400</v>
      </c>
      <c r="AP132" s="229">
        <f t="shared" si="6"/>
        <v>0</v>
      </c>
    </row>
    <row r="133" spans="1:42" x14ac:dyDescent="0.25">
      <c r="A133" s="11"/>
      <c r="B133" s="15"/>
      <c r="C133" s="33" t="s">
        <v>101</v>
      </c>
      <c r="D133" s="34"/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/>
      <c r="AB133" s="37"/>
      <c r="AC133" s="37"/>
      <c r="AD133" s="37"/>
      <c r="AE133" s="37"/>
      <c r="AF133" s="37"/>
      <c r="AG133" s="37"/>
      <c r="AH133" s="37"/>
      <c r="AI133" s="37"/>
      <c r="AJ133" s="49"/>
      <c r="AK133" s="37"/>
      <c r="AL133" s="37"/>
      <c r="AN133" s="228">
        <f t="shared" si="5"/>
        <v>0</v>
      </c>
      <c r="AO133" s="7">
        <v>86400</v>
      </c>
      <c r="AP133" s="229">
        <f t="shared" si="6"/>
        <v>0</v>
      </c>
    </row>
    <row r="134" spans="1:42" x14ac:dyDescent="0.25">
      <c r="A134" s="11"/>
      <c r="B134" s="15"/>
      <c r="C134" s="188" t="s">
        <v>102</v>
      </c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214"/>
      <c r="AK134" s="188"/>
      <c r="AL134" s="188"/>
      <c r="AN134" s="228">
        <f t="shared" ref="AN134:AN157" si="7">SUM(F134:AJ134)</f>
        <v>0</v>
      </c>
      <c r="AO134" s="7">
        <v>86400</v>
      </c>
      <c r="AP134" s="229">
        <f t="shared" ref="AP134:AP157" si="8">AN134*AO134</f>
        <v>0</v>
      </c>
    </row>
    <row r="135" spans="1:42" x14ac:dyDescent="0.25">
      <c r="A135" s="11"/>
      <c r="B135" s="15"/>
      <c r="C135" s="33" t="s">
        <v>103</v>
      </c>
      <c r="D135" s="34"/>
      <c r="F135" s="37">
        <v>7.4999999999999997E-2</v>
      </c>
      <c r="G135" s="37">
        <v>7.4999999999999997E-2</v>
      </c>
      <c r="H135" s="37">
        <v>7.4999999999999997E-2</v>
      </c>
      <c r="I135" s="37">
        <v>7.4999999999999997E-2</v>
      </c>
      <c r="J135" s="37">
        <v>7.4999999999999997E-2</v>
      </c>
      <c r="K135" s="37">
        <v>7.4999999999999997E-2</v>
      </c>
      <c r="L135" s="37">
        <v>7.0000000000000007E-2</v>
      </c>
      <c r="M135" s="37">
        <v>7.0000000000000007E-2</v>
      </c>
      <c r="N135" s="37">
        <v>7.0000000000000007E-2</v>
      </c>
      <c r="O135" s="37">
        <v>7.0000000000000007E-2</v>
      </c>
      <c r="P135" s="37">
        <v>7.0000000000000007E-2</v>
      </c>
      <c r="Q135" s="37">
        <v>7.0000000000000007E-2</v>
      </c>
      <c r="R135" s="37">
        <v>7.0000000000000007E-2</v>
      </c>
      <c r="S135" s="37">
        <v>7.0000000000000007E-2</v>
      </c>
      <c r="T135" s="37">
        <v>7.0000000000000007E-2</v>
      </c>
      <c r="U135" s="37">
        <v>7.0000000000000007E-2</v>
      </c>
      <c r="V135" s="37">
        <v>7.0000000000000007E-2</v>
      </c>
      <c r="W135" s="37">
        <v>7.0000000000000007E-2</v>
      </c>
      <c r="X135" s="37">
        <v>7.0000000000000007E-2</v>
      </c>
      <c r="Y135" s="37">
        <v>7.0000000000000007E-2</v>
      </c>
      <c r="Z135" s="37">
        <v>7.0000000000000007E-2</v>
      </c>
      <c r="AA135" s="37"/>
      <c r="AB135" s="37"/>
      <c r="AC135" s="37"/>
      <c r="AD135" s="37"/>
      <c r="AE135" s="37"/>
      <c r="AF135" s="37"/>
      <c r="AG135" s="37"/>
      <c r="AH135" s="37"/>
      <c r="AI135" s="37"/>
      <c r="AJ135" s="49"/>
      <c r="AK135" s="37"/>
      <c r="AL135" s="37"/>
      <c r="AN135" s="228">
        <f t="shared" si="7"/>
        <v>1.5000000000000009</v>
      </c>
      <c r="AO135" s="7">
        <v>86400</v>
      </c>
      <c r="AP135" s="229">
        <f t="shared" si="8"/>
        <v>129600.00000000007</v>
      </c>
    </row>
    <row r="136" spans="1:42" x14ac:dyDescent="0.25">
      <c r="A136" s="11"/>
      <c r="B136" s="15"/>
      <c r="C136" s="33" t="s">
        <v>104</v>
      </c>
      <c r="D136" s="34"/>
      <c r="F136" s="37">
        <v>3.5000000000000003E-2</v>
      </c>
      <c r="G136" s="37">
        <v>3.5000000000000003E-2</v>
      </c>
      <c r="H136" s="37">
        <v>3.5000000000000003E-2</v>
      </c>
      <c r="I136" s="37">
        <v>3.5000000000000003E-2</v>
      </c>
      <c r="J136" s="37">
        <v>3.5000000000000003E-2</v>
      </c>
      <c r="K136" s="37">
        <v>3.5000000000000003E-2</v>
      </c>
      <c r="L136" s="37">
        <v>0.03</v>
      </c>
      <c r="M136" s="37">
        <v>0.03</v>
      </c>
      <c r="N136" s="37">
        <v>0.03</v>
      </c>
      <c r="O136" s="37">
        <v>0.03</v>
      </c>
      <c r="P136" s="37">
        <v>0.03</v>
      </c>
      <c r="Q136" s="37">
        <v>0.03</v>
      </c>
      <c r="R136" s="37">
        <v>0.03</v>
      </c>
      <c r="S136" s="37">
        <v>0.03</v>
      </c>
      <c r="T136" s="37">
        <v>0.03</v>
      </c>
      <c r="U136" s="37">
        <v>0.03</v>
      </c>
      <c r="V136" s="37">
        <v>0.03</v>
      </c>
      <c r="W136" s="37">
        <v>0.03</v>
      </c>
      <c r="X136" s="37">
        <v>0.03</v>
      </c>
      <c r="Y136" s="37">
        <v>0.03</v>
      </c>
      <c r="Z136" s="37">
        <v>0.03</v>
      </c>
      <c r="AA136" s="37"/>
      <c r="AB136" s="37"/>
      <c r="AC136" s="37"/>
      <c r="AD136" s="37"/>
      <c r="AE136" s="37"/>
      <c r="AF136" s="37"/>
      <c r="AG136" s="37"/>
      <c r="AH136" s="37"/>
      <c r="AI136" s="37"/>
      <c r="AJ136" s="49"/>
      <c r="AK136" s="37"/>
      <c r="AL136" s="37"/>
      <c r="AN136" s="228">
        <f t="shared" si="7"/>
        <v>0.66000000000000036</v>
      </c>
      <c r="AO136" s="7">
        <v>86400</v>
      </c>
      <c r="AP136" s="229">
        <f t="shared" si="8"/>
        <v>57024.000000000029</v>
      </c>
    </row>
    <row r="137" spans="1:42" x14ac:dyDescent="0.25">
      <c r="A137" s="11"/>
      <c r="B137" s="15"/>
      <c r="C137" s="188" t="s">
        <v>105</v>
      </c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214"/>
      <c r="AK137" s="188"/>
      <c r="AL137" s="188"/>
      <c r="AN137" s="228">
        <f t="shared" si="7"/>
        <v>0</v>
      </c>
      <c r="AO137" s="7">
        <v>86400</v>
      </c>
      <c r="AP137" s="229">
        <f t="shared" si="8"/>
        <v>0</v>
      </c>
    </row>
    <row r="138" spans="1:42" x14ac:dyDescent="0.25">
      <c r="A138" s="11"/>
      <c r="B138" s="15"/>
      <c r="C138" s="33" t="s">
        <v>106</v>
      </c>
      <c r="D138" s="34"/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/>
      <c r="AB138" s="37"/>
      <c r="AC138" s="37"/>
      <c r="AD138" s="37"/>
      <c r="AE138" s="37"/>
      <c r="AF138" s="37"/>
      <c r="AG138" s="37"/>
      <c r="AH138" s="37"/>
      <c r="AI138" s="37"/>
      <c r="AJ138" s="49"/>
      <c r="AK138" s="37"/>
      <c r="AL138" s="37"/>
      <c r="AN138" s="228">
        <f t="shared" si="7"/>
        <v>0</v>
      </c>
      <c r="AO138" s="7">
        <v>86400</v>
      </c>
      <c r="AP138" s="229">
        <f t="shared" si="8"/>
        <v>0</v>
      </c>
    </row>
    <row r="139" spans="1:42" x14ac:dyDescent="0.25">
      <c r="A139" s="11"/>
      <c r="B139" s="15"/>
      <c r="C139" s="35" t="s">
        <v>107</v>
      </c>
      <c r="D139" s="36"/>
      <c r="F139" s="37">
        <v>1.4999999999999999E-2</v>
      </c>
      <c r="G139" s="37">
        <v>1.4999999999999999E-2</v>
      </c>
      <c r="H139" s="37">
        <v>1.4999999999999999E-2</v>
      </c>
      <c r="I139" s="37">
        <v>1.4999999999999999E-2</v>
      </c>
      <c r="J139" s="37">
        <v>1.4999999999999999E-2</v>
      </c>
      <c r="K139" s="37">
        <v>1.4999999999999999E-2</v>
      </c>
      <c r="L139" s="37">
        <v>0.01</v>
      </c>
      <c r="M139" s="37">
        <v>0.01</v>
      </c>
      <c r="N139" s="37">
        <v>0.01</v>
      </c>
      <c r="O139" s="37">
        <v>0.01</v>
      </c>
      <c r="P139" s="37">
        <v>0.01</v>
      </c>
      <c r="Q139" s="37">
        <v>0.01</v>
      </c>
      <c r="R139" s="37">
        <v>0.01</v>
      </c>
      <c r="S139" s="37">
        <v>0.01</v>
      </c>
      <c r="T139" s="37">
        <v>0.01</v>
      </c>
      <c r="U139" s="37">
        <v>0.01</v>
      </c>
      <c r="V139" s="37">
        <v>0.01</v>
      </c>
      <c r="W139" s="37">
        <v>0.01</v>
      </c>
      <c r="X139" s="37">
        <v>0.01</v>
      </c>
      <c r="Y139" s="37">
        <v>0.01</v>
      </c>
      <c r="Z139" s="37">
        <v>0.01</v>
      </c>
      <c r="AA139" s="37"/>
      <c r="AB139" s="37"/>
      <c r="AC139" s="37"/>
      <c r="AD139" s="37"/>
      <c r="AE139" s="37"/>
      <c r="AF139" s="37"/>
      <c r="AG139" s="37"/>
      <c r="AH139" s="37"/>
      <c r="AI139" s="37"/>
      <c r="AJ139" s="49"/>
      <c r="AK139" s="37"/>
      <c r="AL139" s="37"/>
      <c r="AN139" s="228">
        <f t="shared" si="7"/>
        <v>0.24000000000000007</v>
      </c>
      <c r="AO139" s="7">
        <v>86400</v>
      </c>
      <c r="AP139" s="229">
        <f t="shared" si="8"/>
        <v>20736.000000000007</v>
      </c>
    </row>
    <row r="140" spans="1:42" x14ac:dyDescent="0.25">
      <c r="A140" s="11"/>
      <c r="B140" s="15"/>
      <c r="C140" s="35" t="s">
        <v>108</v>
      </c>
      <c r="D140" s="36"/>
      <c r="F140" s="37">
        <v>0.04</v>
      </c>
      <c r="G140" s="37">
        <v>0.04</v>
      </c>
      <c r="H140" s="37">
        <v>0.04</v>
      </c>
      <c r="I140" s="37">
        <v>0.04</v>
      </c>
      <c r="J140" s="37">
        <v>0.04</v>
      </c>
      <c r="K140" s="37">
        <v>0.04</v>
      </c>
      <c r="L140" s="37">
        <v>3.5000000000000003E-2</v>
      </c>
      <c r="M140" s="37">
        <v>3.5000000000000003E-2</v>
      </c>
      <c r="N140" s="37">
        <v>3.5000000000000003E-2</v>
      </c>
      <c r="O140" s="37">
        <v>3.5000000000000003E-2</v>
      </c>
      <c r="P140" s="37">
        <v>3.5000000000000003E-2</v>
      </c>
      <c r="Q140" s="37">
        <v>3.5000000000000003E-2</v>
      </c>
      <c r="R140" s="37">
        <v>3.5000000000000003E-2</v>
      </c>
      <c r="S140" s="37">
        <v>3.5000000000000003E-2</v>
      </c>
      <c r="T140" s="37">
        <v>3.5000000000000003E-2</v>
      </c>
      <c r="U140" s="37">
        <v>3.5000000000000003E-2</v>
      </c>
      <c r="V140" s="37">
        <v>3.5000000000000003E-2</v>
      </c>
      <c r="W140" s="37">
        <v>3.5000000000000003E-2</v>
      </c>
      <c r="X140" s="37">
        <v>3.5000000000000003E-2</v>
      </c>
      <c r="Y140" s="37">
        <v>3.5000000000000003E-2</v>
      </c>
      <c r="Z140" s="37">
        <v>3.5000000000000003E-2</v>
      </c>
      <c r="AA140" s="37"/>
      <c r="AB140" s="37"/>
      <c r="AC140" s="37"/>
      <c r="AD140" s="37"/>
      <c r="AE140" s="37"/>
      <c r="AF140" s="37"/>
      <c r="AG140" s="37"/>
      <c r="AH140" s="37"/>
      <c r="AI140" s="37"/>
      <c r="AJ140" s="49"/>
      <c r="AK140" s="37"/>
      <c r="AL140" s="37"/>
      <c r="AN140" s="228">
        <f t="shared" si="7"/>
        <v>0.76500000000000046</v>
      </c>
      <c r="AO140" s="7">
        <v>86400</v>
      </c>
      <c r="AP140" s="229">
        <f t="shared" si="8"/>
        <v>66096.000000000044</v>
      </c>
    </row>
    <row r="141" spans="1:42" x14ac:dyDescent="0.25">
      <c r="A141" s="11"/>
      <c r="B141" s="15"/>
      <c r="C141" s="35" t="s">
        <v>109</v>
      </c>
      <c r="D141" s="36"/>
      <c r="F141" s="37">
        <v>5.5E-2</v>
      </c>
      <c r="G141" s="37">
        <v>5.5E-2</v>
      </c>
      <c r="H141" s="37">
        <v>5.5E-2</v>
      </c>
      <c r="I141" s="37">
        <v>5.5E-2</v>
      </c>
      <c r="J141" s="37">
        <v>5.5E-2</v>
      </c>
      <c r="K141" s="37">
        <v>5.5E-2</v>
      </c>
      <c r="L141" s="37">
        <v>0.05</v>
      </c>
      <c r="M141" s="37">
        <v>0.05</v>
      </c>
      <c r="N141" s="37">
        <v>0.05</v>
      </c>
      <c r="O141" s="37">
        <v>0.05</v>
      </c>
      <c r="P141" s="37">
        <v>0.05</v>
      </c>
      <c r="Q141" s="37">
        <v>0.05</v>
      </c>
      <c r="R141" s="37">
        <v>0.05</v>
      </c>
      <c r="S141" s="37">
        <v>0.05</v>
      </c>
      <c r="T141" s="37">
        <v>0.05</v>
      </c>
      <c r="U141" s="37">
        <v>0.05</v>
      </c>
      <c r="V141" s="37">
        <v>0.05</v>
      </c>
      <c r="W141" s="37">
        <v>0.05</v>
      </c>
      <c r="X141" s="37">
        <v>0.05</v>
      </c>
      <c r="Y141" s="37">
        <v>0.05</v>
      </c>
      <c r="Z141" s="37">
        <v>0.05</v>
      </c>
      <c r="AA141" s="37"/>
      <c r="AB141" s="37"/>
      <c r="AC141" s="37"/>
      <c r="AD141" s="37"/>
      <c r="AE141" s="37"/>
      <c r="AF141" s="37"/>
      <c r="AG141" s="37"/>
      <c r="AH141" s="37"/>
      <c r="AI141" s="37"/>
      <c r="AJ141" s="49"/>
      <c r="AK141" s="37"/>
      <c r="AL141" s="37"/>
      <c r="AN141" s="228">
        <f t="shared" si="7"/>
        <v>1.0800000000000005</v>
      </c>
      <c r="AO141" s="7">
        <v>86400</v>
      </c>
      <c r="AP141" s="229">
        <f t="shared" si="8"/>
        <v>93312.000000000044</v>
      </c>
    </row>
    <row r="142" spans="1:42" x14ac:dyDescent="0.25">
      <c r="A142" s="11"/>
      <c r="B142" s="15"/>
      <c r="C142" s="188" t="s">
        <v>110</v>
      </c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214"/>
      <c r="AK142" s="188"/>
      <c r="AL142" s="188"/>
      <c r="AN142" s="228">
        <f t="shared" si="7"/>
        <v>0</v>
      </c>
      <c r="AO142" s="7">
        <v>86400</v>
      </c>
      <c r="AP142" s="229">
        <f t="shared" si="8"/>
        <v>0</v>
      </c>
    </row>
    <row r="143" spans="1:42" x14ac:dyDescent="0.25">
      <c r="A143" s="11"/>
      <c r="B143" s="15"/>
      <c r="C143" s="188" t="s">
        <v>111</v>
      </c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214"/>
      <c r="AK143" s="188"/>
      <c r="AL143" s="188"/>
      <c r="AN143" s="228">
        <f t="shared" si="7"/>
        <v>0</v>
      </c>
      <c r="AO143" s="7">
        <v>86400</v>
      </c>
      <c r="AP143" s="229">
        <f t="shared" si="8"/>
        <v>0</v>
      </c>
    </row>
    <row r="144" spans="1:42" x14ac:dyDescent="0.25">
      <c r="A144" s="11"/>
      <c r="B144" s="15"/>
      <c r="C144" s="188" t="s">
        <v>112</v>
      </c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214"/>
      <c r="AK144" s="188"/>
      <c r="AL144" s="188"/>
      <c r="AN144" s="228">
        <f t="shared" si="7"/>
        <v>0</v>
      </c>
      <c r="AO144" s="7">
        <v>86400</v>
      </c>
      <c r="AP144" s="229">
        <f t="shared" si="8"/>
        <v>0</v>
      </c>
    </row>
    <row r="145" spans="1:42" x14ac:dyDescent="0.25">
      <c r="A145" s="11"/>
      <c r="B145" s="15"/>
      <c r="C145" s="35" t="s">
        <v>113</v>
      </c>
      <c r="D145" s="36"/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/>
      <c r="AB145" s="37"/>
      <c r="AC145" s="37"/>
      <c r="AD145" s="37"/>
      <c r="AE145" s="37"/>
      <c r="AF145" s="37"/>
      <c r="AG145" s="37"/>
      <c r="AH145" s="37"/>
      <c r="AI145" s="37"/>
      <c r="AJ145" s="49"/>
      <c r="AK145" s="37"/>
      <c r="AL145" s="37"/>
      <c r="AN145" s="228">
        <f t="shared" si="7"/>
        <v>0</v>
      </c>
      <c r="AO145" s="7">
        <v>86400</v>
      </c>
      <c r="AP145" s="229">
        <f t="shared" si="8"/>
        <v>0</v>
      </c>
    </row>
    <row r="146" spans="1:42" x14ac:dyDescent="0.25">
      <c r="A146" s="11"/>
      <c r="B146" s="15"/>
      <c r="C146" s="35" t="s">
        <v>114</v>
      </c>
      <c r="D146" s="36"/>
      <c r="F146" s="37">
        <v>5.0000000000000001E-3</v>
      </c>
      <c r="G146" s="37">
        <v>5.0000000000000001E-3</v>
      </c>
      <c r="H146" s="37">
        <v>5.0000000000000001E-3</v>
      </c>
      <c r="I146" s="37">
        <v>5.0000000000000001E-3</v>
      </c>
      <c r="J146" s="37">
        <v>5.0000000000000001E-3</v>
      </c>
      <c r="K146" s="37">
        <v>5.0000000000000001E-3</v>
      </c>
      <c r="L146" s="37">
        <v>5.0000000000000001E-3</v>
      </c>
      <c r="M146" s="37">
        <v>5.0000000000000001E-3</v>
      </c>
      <c r="N146" s="37">
        <v>5.0000000000000001E-3</v>
      </c>
      <c r="O146" s="37">
        <v>5.0000000000000001E-3</v>
      </c>
      <c r="P146" s="37">
        <v>5.0000000000000001E-3</v>
      </c>
      <c r="Q146" s="37">
        <v>5.0000000000000001E-3</v>
      </c>
      <c r="R146" s="37">
        <v>5.0000000000000001E-3</v>
      </c>
      <c r="S146" s="37">
        <v>5.0000000000000001E-3</v>
      </c>
      <c r="T146" s="37">
        <v>5.0000000000000001E-3</v>
      </c>
      <c r="U146" s="37">
        <v>5.0000000000000001E-3</v>
      </c>
      <c r="V146" s="37">
        <v>5.0000000000000001E-3</v>
      </c>
      <c r="W146" s="37">
        <v>5.0000000000000001E-3</v>
      </c>
      <c r="X146" s="37">
        <v>5.0000000000000001E-3</v>
      </c>
      <c r="Y146" s="37">
        <v>5.0000000000000001E-3</v>
      </c>
      <c r="Z146" s="37">
        <v>5.0000000000000001E-3</v>
      </c>
      <c r="AA146" s="37"/>
      <c r="AB146" s="37"/>
      <c r="AC146" s="37"/>
      <c r="AD146" s="37"/>
      <c r="AE146" s="37"/>
      <c r="AF146" s="37"/>
      <c r="AG146" s="37"/>
      <c r="AH146" s="37"/>
      <c r="AI146" s="37"/>
      <c r="AJ146" s="49"/>
      <c r="AK146" s="37"/>
      <c r="AL146" s="37"/>
      <c r="AN146" s="228">
        <f t="shared" si="7"/>
        <v>0.10500000000000002</v>
      </c>
      <c r="AO146" s="7">
        <v>86400</v>
      </c>
      <c r="AP146" s="229">
        <f t="shared" si="8"/>
        <v>9072.0000000000018</v>
      </c>
    </row>
    <row r="147" spans="1:42" x14ac:dyDescent="0.25">
      <c r="A147" s="11"/>
      <c r="B147" s="15"/>
      <c r="C147" s="35" t="s">
        <v>115</v>
      </c>
      <c r="D147" s="36"/>
      <c r="F147" s="37">
        <v>2.5000000000000001E-2</v>
      </c>
      <c r="G147" s="37">
        <v>2.5000000000000001E-2</v>
      </c>
      <c r="H147" s="37">
        <v>2.5000000000000001E-2</v>
      </c>
      <c r="I147" s="37">
        <v>2.5000000000000001E-2</v>
      </c>
      <c r="J147" s="37">
        <v>2.5000000000000001E-2</v>
      </c>
      <c r="K147" s="37">
        <v>2.5000000000000001E-2</v>
      </c>
      <c r="L147" s="37">
        <v>0.02</v>
      </c>
      <c r="M147" s="37">
        <v>0.02</v>
      </c>
      <c r="N147" s="37">
        <v>0.02</v>
      </c>
      <c r="O147" s="37">
        <v>0.02</v>
      </c>
      <c r="P147" s="37">
        <v>0.02</v>
      </c>
      <c r="Q147" s="37">
        <v>0.02</v>
      </c>
      <c r="R147" s="37">
        <v>0.02</v>
      </c>
      <c r="S147" s="37">
        <v>0.02</v>
      </c>
      <c r="T147" s="37">
        <v>0.02</v>
      </c>
      <c r="U147" s="37">
        <v>0.02</v>
      </c>
      <c r="V147" s="37">
        <v>0.02</v>
      </c>
      <c r="W147" s="37">
        <v>0.02</v>
      </c>
      <c r="X147" s="37">
        <v>0.02</v>
      </c>
      <c r="Y147" s="37">
        <v>0.02</v>
      </c>
      <c r="Z147" s="37">
        <v>0.02</v>
      </c>
      <c r="AA147" s="37"/>
      <c r="AB147" s="37"/>
      <c r="AC147" s="37"/>
      <c r="AD147" s="37"/>
      <c r="AE147" s="37"/>
      <c r="AF147" s="37"/>
      <c r="AG147" s="37"/>
      <c r="AH147" s="37"/>
      <c r="AI147" s="37"/>
      <c r="AJ147" s="49"/>
      <c r="AK147" s="37"/>
      <c r="AL147" s="37"/>
      <c r="AN147" s="228">
        <f t="shared" si="7"/>
        <v>0.45000000000000012</v>
      </c>
      <c r="AO147" s="7">
        <v>86400</v>
      </c>
      <c r="AP147" s="229">
        <f t="shared" si="8"/>
        <v>38880.000000000007</v>
      </c>
    </row>
    <row r="148" spans="1:42" x14ac:dyDescent="0.25">
      <c r="A148" s="11"/>
      <c r="B148" s="15"/>
      <c r="C148" s="35" t="s">
        <v>116</v>
      </c>
      <c r="D148" s="36"/>
      <c r="F148" s="37">
        <v>0.04</v>
      </c>
      <c r="G148" s="37">
        <v>0.04</v>
      </c>
      <c r="H148" s="37">
        <v>0.04</v>
      </c>
      <c r="I148" s="37">
        <v>0.04</v>
      </c>
      <c r="J148" s="37">
        <v>0.04</v>
      </c>
      <c r="K148" s="37">
        <v>0.04</v>
      </c>
      <c r="L148" s="37">
        <v>3.5000000000000003E-2</v>
      </c>
      <c r="M148" s="37">
        <v>3.5000000000000003E-2</v>
      </c>
      <c r="N148" s="37">
        <v>3.5000000000000003E-2</v>
      </c>
      <c r="O148" s="37">
        <v>3.5000000000000003E-2</v>
      </c>
      <c r="P148" s="37">
        <v>3.5000000000000003E-2</v>
      </c>
      <c r="Q148" s="37">
        <v>3.5000000000000003E-2</v>
      </c>
      <c r="R148" s="37">
        <v>3.5000000000000003E-2</v>
      </c>
      <c r="S148" s="37">
        <v>3.5000000000000003E-2</v>
      </c>
      <c r="T148" s="37">
        <v>3.5000000000000003E-2</v>
      </c>
      <c r="U148" s="37">
        <v>3.5000000000000003E-2</v>
      </c>
      <c r="V148" s="37">
        <v>3.5000000000000003E-2</v>
      </c>
      <c r="W148" s="37">
        <v>3.5000000000000003E-2</v>
      </c>
      <c r="X148" s="37">
        <v>3.5000000000000003E-2</v>
      </c>
      <c r="Y148" s="37">
        <v>3.5000000000000003E-2</v>
      </c>
      <c r="Z148" s="37">
        <v>3.5000000000000003E-2</v>
      </c>
      <c r="AA148" s="37"/>
      <c r="AB148" s="37"/>
      <c r="AC148" s="37"/>
      <c r="AD148" s="37"/>
      <c r="AE148" s="37"/>
      <c r="AF148" s="37"/>
      <c r="AG148" s="37"/>
      <c r="AH148" s="37"/>
      <c r="AI148" s="37"/>
      <c r="AJ148" s="49"/>
      <c r="AK148" s="37"/>
      <c r="AL148" s="37"/>
      <c r="AN148" s="228">
        <f t="shared" si="7"/>
        <v>0.76500000000000046</v>
      </c>
      <c r="AO148" s="7">
        <v>86400</v>
      </c>
      <c r="AP148" s="229">
        <f t="shared" si="8"/>
        <v>66096.000000000044</v>
      </c>
    </row>
    <row r="149" spans="1:42" x14ac:dyDescent="0.25">
      <c r="A149" s="11"/>
      <c r="B149" s="15"/>
      <c r="C149" s="188" t="s">
        <v>117</v>
      </c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214"/>
      <c r="AK149" s="188"/>
      <c r="AL149" s="188"/>
      <c r="AN149" s="228">
        <f t="shared" si="7"/>
        <v>0</v>
      </c>
      <c r="AO149" s="7">
        <v>86400</v>
      </c>
      <c r="AP149" s="229">
        <f t="shared" si="8"/>
        <v>0</v>
      </c>
    </row>
    <row r="150" spans="1:42" x14ac:dyDescent="0.25">
      <c r="A150" s="41"/>
      <c r="B150" s="15"/>
      <c r="C150" s="42"/>
      <c r="D150" s="43"/>
      <c r="X150" s="13"/>
      <c r="Y150" s="13"/>
      <c r="AB150" s="13"/>
      <c r="AC150" s="13"/>
      <c r="AD150" s="13"/>
      <c r="AE150" s="13"/>
      <c r="AF150" s="13"/>
      <c r="AG150" s="13"/>
      <c r="AH150" s="13"/>
      <c r="AI150" s="13"/>
      <c r="AJ150" s="53"/>
      <c r="AK150" s="13"/>
      <c r="AL150" s="13"/>
      <c r="AN150" s="228"/>
      <c r="AO150" s="7"/>
      <c r="AP150" s="229"/>
    </row>
    <row r="151" spans="1:42" s="7" customFormat="1" ht="15.75" thickBot="1" x14ac:dyDescent="0.3">
      <c r="A151" s="41"/>
      <c r="B151" s="18"/>
      <c r="C151" s="19" t="s">
        <v>139</v>
      </c>
      <c r="D151" s="211"/>
      <c r="E151" s="45">
        <f>86400*SUM(F151:AJ151)</f>
        <v>25473527.999999993</v>
      </c>
      <c r="F151" s="50">
        <f>F44-SUM(F46:F56)+SUM(F58:F150)</f>
        <v>17.179999999999996</v>
      </c>
      <c r="G151" s="50">
        <f t="shared" ref="G151:Y151" si="9">G44-SUM(G46:G56)+SUM(G58:G150)</f>
        <v>14.439999999999998</v>
      </c>
      <c r="H151" s="50">
        <f>H44-SUM(H46:H56)+SUM(H58:H150)</f>
        <v>13.940000000000001</v>
      </c>
      <c r="I151" s="50">
        <f t="shared" si="9"/>
        <v>13.59</v>
      </c>
      <c r="J151" s="50">
        <f t="shared" si="9"/>
        <v>12.94</v>
      </c>
      <c r="K151" s="50">
        <f t="shared" si="9"/>
        <v>12.89</v>
      </c>
      <c r="L151" s="50">
        <f t="shared" si="9"/>
        <v>22.25350000000001</v>
      </c>
      <c r="M151" s="50">
        <f t="shared" si="9"/>
        <v>18.8035</v>
      </c>
      <c r="N151" s="50">
        <f t="shared" si="9"/>
        <v>18.543499999999998</v>
      </c>
      <c r="O151" s="50">
        <f t="shared" si="9"/>
        <v>17.463499999999996</v>
      </c>
      <c r="P151" s="50">
        <f t="shared" si="9"/>
        <v>15.423499999999999</v>
      </c>
      <c r="Q151" s="50">
        <f t="shared" si="9"/>
        <v>13.773499999999997</v>
      </c>
      <c r="R151" s="50">
        <f t="shared" si="9"/>
        <v>13.263499999999997</v>
      </c>
      <c r="S151" s="50">
        <f t="shared" si="9"/>
        <v>15.448500000000001</v>
      </c>
      <c r="T151" s="50">
        <f t="shared" si="9"/>
        <v>14.658499999999998</v>
      </c>
      <c r="U151" s="50">
        <f t="shared" si="9"/>
        <v>12.528500000000001</v>
      </c>
      <c r="V151" s="50">
        <f t="shared" si="9"/>
        <v>10.908499999999998</v>
      </c>
      <c r="W151" s="50">
        <f t="shared" si="9"/>
        <v>9.9384999999999977</v>
      </c>
      <c r="X151" s="50">
        <f t="shared" si="9"/>
        <v>9.6485000000000021</v>
      </c>
      <c r="Y151" s="50">
        <f t="shared" si="9"/>
        <v>9.1984999999999992</v>
      </c>
      <c r="Z151" s="50">
        <f>Z44-SUM(Z46:Z56)+SUM(Z58:Z150)</f>
        <v>7.9985000000000008</v>
      </c>
      <c r="AA151" s="50">
        <f t="shared" ref="AA151:AG151" si="10">AA44-SUM(AA46:AA56)+SUM(AA58:AA150)</f>
        <v>0</v>
      </c>
      <c r="AB151" s="50">
        <f t="shared" si="10"/>
        <v>0</v>
      </c>
      <c r="AC151" s="50">
        <f t="shared" si="10"/>
        <v>0</v>
      </c>
      <c r="AD151" s="50">
        <f t="shared" si="10"/>
        <v>0</v>
      </c>
      <c r="AE151" s="50">
        <f t="shared" si="10"/>
        <v>0</v>
      </c>
      <c r="AF151" s="50">
        <f t="shared" si="10"/>
        <v>0</v>
      </c>
      <c r="AG151" s="50">
        <f t="shared" si="10"/>
        <v>0</v>
      </c>
      <c r="AH151" s="50">
        <f>AH44-SUM(AH46:AH56)+SUM(AH58:AH150)</f>
        <v>0</v>
      </c>
      <c r="AI151" s="50">
        <f t="shared" ref="AI151" si="11">AI44-SUM(AI46:AI56)+SUM(AI58:AI150)</f>
        <v>0</v>
      </c>
      <c r="AJ151" s="51">
        <f>AJ44-SUM(AJ46:AJ56)+SUM(AJ58:AJ150)</f>
        <v>0</v>
      </c>
      <c r="AK151" s="37">
        <f>AVERAGE(F151:Z151)</f>
        <v>14.039642857142853</v>
      </c>
      <c r="AL151" s="37">
        <f>AK151*1000</f>
        <v>14039.642857142853</v>
      </c>
      <c r="AN151" s="230">
        <f t="shared" si="7"/>
        <v>294.83249999999992</v>
      </c>
      <c r="AO151" s="19">
        <v>86400</v>
      </c>
      <c r="AP151" s="231">
        <f t="shared" si="8"/>
        <v>25473527.999999993</v>
      </c>
    </row>
    <row r="152" spans="1:42" s="7" customFormat="1" ht="16.5" thickTop="1" thickBot="1" x14ac:dyDescent="0.3">
      <c r="A152" s="11"/>
      <c r="D152" s="13"/>
      <c r="E152" s="6"/>
      <c r="F152" s="37"/>
      <c r="G152" s="37"/>
      <c r="H152" s="37"/>
      <c r="I152" s="37"/>
      <c r="J152" s="37"/>
      <c r="K152" s="37"/>
      <c r="L152" s="37"/>
      <c r="M152" s="37"/>
      <c r="N152" s="37"/>
      <c r="O152" s="13"/>
      <c r="P152" s="13"/>
      <c r="Q152" s="13"/>
      <c r="R152" s="13"/>
      <c r="S152" s="13"/>
      <c r="T152" s="13"/>
      <c r="U152" s="37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N152" s="13"/>
      <c r="AP152" s="14"/>
    </row>
    <row r="153" spans="1:42" ht="15.75" thickTop="1" x14ac:dyDescent="0.25">
      <c r="A153" s="11"/>
      <c r="B153" s="22" t="s">
        <v>118</v>
      </c>
      <c r="C153" s="23" t="s">
        <v>119</v>
      </c>
      <c r="D153" s="8">
        <v>0.26</v>
      </c>
      <c r="E153" s="44"/>
      <c r="F153" s="47">
        <v>0.26</v>
      </c>
      <c r="G153" s="47">
        <v>0</v>
      </c>
      <c r="H153" s="47">
        <v>0</v>
      </c>
      <c r="I153" s="47">
        <v>0</v>
      </c>
      <c r="J153" s="47">
        <v>0</v>
      </c>
      <c r="K153" s="47">
        <v>0</v>
      </c>
      <c r="L153" s="47">
        <v>0.26</v>
      </c>
      <c r="M153" s="47">
        <v>0.26</v>
      </c>
      <c r="N153" s="47">
        <v>0.26</v>
      </c>
      <c r="O153" s="47">
        <v>0.26</v>
      </c>
      <c r="P153" s="47">
        <v>0.26</v>
      </c>
      <c r="Q153" s="47">
        <v>0.26</v>
      </c>
      <c r="R153" s="47">
        <v>0.26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v>0</v>
      </c>
      <c r="Y153" s="47">
        <v>0</v>
      </c>
      <c r="Z153" s="47">
        <v>0</v>
      </c>
      <c r="AA153" s="47"/>
      <c r="AB153" s="47"/>
      <c r="AC153" s="47"/>
      <c r="AD153" s="47"/>
      <c r="AE153" s="47"/>
      <c r="AF153" s="47"/>
      <c r="AG153" s="47"/>
      <c r="AH153" s="47"/>
      <c r="AI153" s="47"/>
      <c r="AJ153" s="48"/>
      <c r="AK153" s="37"/>
      <c r="AL153" s="37"/>
      <c r="AN153" s="226">
        <f t="shared" si="7"/>
        <v>2.08</v>
      </c>
      <c r="AO153" s="9">
        <v>86400</v>
      </c>
      <c r="AP153" s="227">
        <f t="shared" si="8"/>
        <v>179712</v>
      </c>
    </row>
    <row r="154" spans="1:42" x14ac:dyDescent="0.25">
      <c r="A154" s="11"/>
      <c r="B154" s="15"/>
      <c r="C154" s="16" t="s">
        <v>120</v>
      </c>
      <c r="D154" s="13">
        <v>0.25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/>
      <c r="AB154" s="37"/>
      <c r="AC154" s="37"/>
      <c r="AD154" s="37"/>
      <c r="AE154" s="37"/>
      <c r="AF154" s="37"/>
      <c r="AG154" s="37"/>
      <c r="AH154" s="37"/>
      <c r="AI154" s="37"/>
      <c r="AJ154" s="49"/>
      <c r="AK154" s="37"/>
      <c r="AL154" s="37"/>
      <c r="AN154" s="228">
        <f t="shared" si="7"/>
        <v>0</v>
      </c>
      <c r="AO154" s="7">
        <v>86400</v>
      </c>
      <c r="AP154" s="229">
        <f t="shared" si="8"/>
        <v>0</v>
      </c>
    </row>
    <row r="155" spans="1:42" x14ac:dyDescent="0.25">
      <c r="A155" s="41"/>
      <c r="B155" s="15"/>
      <c r="C155" s="16" t="s">
        <v>121</v>
      </c>
      <c r="D155" s="13">
        <v>0.24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/>
      <c r="AB155" s="37"/>
      <c r="AC155" s="37"/>
      <c r="AD155" s="37"/>
      <c r="AE155" s="37"/>
      <c r="AF155" s="37"/>
      <c r="AG155" s="37"/>
      <c r="AH155" s="37"/>
      <c r="AI155" s="37"/>
      <c r="AJ155" s="49"/>
      <c r="AK155" s="37"/>
      <c r="AL155" s="37"/>
      <c r="AN155" s="228">
        <f t="shared" si="7"/>
        <v>0</v>
      </c>
      <c r="AO155" s="7">
        <v>86400</v>
      </c>
      <c r="AP155" s="229">
        <f t="shared" si="8"/>
        <v>0</v>
      </c>
    </row>
    <row r="156" spans="1:42" x14ac:dyDescent="0.25">
      <c r="A156" s="41"/>
      <c r="B156" s="15"/>
      <c r="C156" s="16"/>
      <c r="D156" s="13"/>
      <c r="X156" s="13"/>
      <c r="Y156" s="13"/>
      <c r="AB156" s="13"/>
      <c r="AC156" s="13"/>
      <c r="AD156" s="13"/>
      <c r="AE156" s="13"/>
      <c r="AF156" s="13"/>
      <c r="AG156" s="13"/>
      <c r="AH156" s="13"/>
      <c r="AI156" s="13"/>
      <c r="AJ156" s="53"/>
      <c r="AK156" s="13"/>
      <c r="AL156" s="13"/>
      <c r="AN156" s="228"/>
      <c r="AO156" s="7"/>
      <c r="AP156" s="229"/>
    </row>
    <row r="157" spans="1:42" s="7" customFormat="1" ht="15.75" thickBot="1" x14ac:dyDescent="0.3">
      <c r="A157" s="38"/>
      <c r="B157" s="18"/>
      <c r="C157" s="25" t="s">
        <v>139</v>
      </c>
      <c r="D157" s="211"/>
      <c r="E157" s="45">
        <f>86400*SUM(F157:AJ157)</f>
        <v>179712</v>
      </c>
      <c r="F157" s="50">
        <f>SUM(F153:F155)</f>
        <v>0.26</v>
      </c>
      <c r="G157" s="50">
        <f t="shared" ref="G157:AJ157" si="12">SUM(G153:G155)</f>
        <v>0</v>
      </c>
      <c r="H157" s="50">
        <f t="shared" si="12"/>
        <v>0</v>
      </c>
      <c r="I157" s="50">
        <f t="shared" si="12"/>
        <v>0</v>
      </c>
      <c r="J157" s="50">
        <f>SUM(J153:J155)</f>
        <v>0</v>
      </c>
      <c r="K157" s="50">
        <f t="shared" si="12"/>
        <v>0</v>
      </c>
      <c r="L157" s="50">
        <f t="shared" si="12"/>
        <v>0.26</v>
      </c>
      <c r="M157" s="50">
        <f t="shared" si="12"/>
        <v>0.26</v>
      </c>
      <c r="N157" s="50">
        <f t="shared" si="12"/>
        <v>0.26</v>
      </c>
      <c r="O157" s="50">
        <f>SUM(O153:O155)</f>
        <v>0.26</v>
      </c>
      <c r="P157" s="50">
        <f t="shared" si="12"/>
        <v>0.26</v>
      </c>
      <c r="Q157" s="50">
        <f>SUM(Q153:Q155)</f>
        <v>0.26</v>
      </c>
      <c r="R157" s="50">
        <f t="shared" si="12"/>
        <v>0.26</v>
      </c>
      <c r="S157" s="50">
        <f t="shared" si="12"/>
        <v>0</v>
      </c>
      <c r="T157" s="50">
        <f t="shared" si="12"/>
        <v>0</v>
      </c>
      <c r="U157" s="50">
        <f t="shared" si="12"/>
        <v>0</v>
      </c>
      <c r="V157" s="50">
        <f t="shared" si="12"/>
        <v>0</v>
      </c>
      <c r="W157" s="50">
        <f t="shared" si="12"/>
        <v>0</v>
      </c>
      <c r="X157" s="50">
        <f t="shared" si="12"/>
        <v>0</v>
      </c>
      <c r="Y157" s="50">
        <f t="shared" si="12"/>
        <v>0</v>
      </c>
      <c r="Z157" s="50">
        <f t="shared" si="12"/>
        <v>0</v>
      </c>
      <c r="AA157" s="50">
        <f t="shared" si="12"/>
        <v>0</v>
      </c>
      <c r="AB157" s="50">
        <f t="shared" si="12"/>
        <v>0</v>
      </c>
      <c r="AC157" s="50">
        <f t="shared" si="12"/>
        <v>0</v>
      </c>
      <c r="AD157" s="50">
        <f t="shared" si="12"/>
        <v>0</v>
      </c>
      <c r="AE157" s="50">
        <f t="shared" si="12"/>
        <v>0</v>
      </c>
      <c r="AF157" s="50">
        <f t="shared" si="12"/>
        <v>0</v>
      </c>
      <c r="AG157" s="50">
        <f t="shared" si="12"/>
        <v>0</v>
      </c>
      <c r="AH157" s="50">
        <f t="shared" si="12"/>
        <v>0</v>
      </c>
      <c r="AI157" s="50">
        <f t="shared" si="12"/>
        <v>0</v>
      </c>
      <c r="AJ157" s="51">
        <f t="shared" si="12"/>
        <v>0</v>
      </c>
      <c r="AK157" s="37"/>
      <c r="AL157" s="37"/>
      <c r="AN157" s="230">
        <f t="shared" si="7"/>
        <v>2.08</v>
      </c>
      <c r="AO157" s="19">
        <v>86400</v>
      </c>
      <c r="AP157" s="231">
        <f t="shared" si="8"/>
        <v>179712</v>
      </c>
    </row>
    <row r="158" spans="1:42" ht="16.5" thickTop="1" thickBot="1" x14ac:dyDescent="0.3">
      <c r="F158" s="221" t="s">
        <v>359</v>
      </c>
    </row>
    <row r="159" spans="1:42" ht="24.75" thickTop="1" thickBot="1" x14ac:dyDescent="0.4">
      <c r="A159" s="215" t="s">
        <v>378</v>
      </c>
      <c r="B159" s="216"/>
      <c r="C159" s="216"/>
      <c r="D159" s="217" t="s">
        <v>356</v>
      </c>
      <c r="E159" s="218">
        <f t="shared" ref="E159:AJ159" si="13">E157+E151+E40+E22+E11</f>
        <v>40347287.999999993</v>
      </c>
      <c r="F159" s="219">
        <f t="shared" si="13"/>
        <v>26.855</v>
      </c>
      <c r="G159" s="219">
        <f t="shared" si="13"/>
        <v>23.504999999999995</v>
      </c>
      <c r="H159" s="219">
        <f t="shared" si="13"/>
        <v>23.134999999999998</v>
      </c>
      <c r="I159" s="219">
        <f t="shared" si="13"/>
        <v>22.514999999999997</v>
      </c>
      <c r="J159" s="219">
        <f t="shared" si="13"/>
        <v>21.494999999999997</v>
      </c>
      <c r="K159" s="219">
        <f t="shared" si="13"/>
        <v>21.454999999999998</v>
      </c>
      <c r="L159" s="219">
        <f t="shared" si="13"/>
        <v>31.313500000000015</v>
      </c>
      <c r="M159" s="219">
        <f t="shared" si="13"/>
        <v>27.8535</v>
      </c>
      <c r="N159" s="219">
        <f t="shared" si="13"/>
        <v>28.503499999999999</v>
      </c>
      <c r="O159" s="219">
        <f t="shared" si="13"/>
        <v>26.613499999999995</v>
      </c>
      <c r="P159" s="219">
        <f t="shared" si="13"/>
        <v>24.253499999999995</v>
      </c>
      <c r="Q159" s="219">
        <f t="shared" si="13"/>
        <v>22.633499999999998</v>
      </c>
      <c r="R159" s="219">
        <f t="shared" si="13"/>
        <v>22.123499999999993</v>
      </c>
      <c r="S159" s="219">
        <f t="shared" si="13"/>
        <v>24.858499999999999</v>
      </c>
      <c r="T159" s="219">
        <f t="shared" si="13"/>
        <v>23.658499999999997</v>
      </c>
      <c r="U159" s="219">
        <f t="shared" si="13"/>
        <v>20.4785</v>
      </c>
      <c r="V159" s="219">
        <f t="shared" si="13"/>
        <v>17.218499999999999</v>
      </c>
      <c r="W159" s="219">
        <f t="shared" si="13"/>
        <v>15.548500000000001</v>
      </c>
      <c r="X159" s="219">
        <f t="shared" si="13"/>
        <v>14.948500000000005</v>
      </c>
      <c r="Y159" s="219">
        <f t="shared" si="13"/>
        <v>14.508500000000002</v>
      </c>
      <c r="Z159" s="219">
        <f t="shared" si="13"/>
        <v>13.508500000000003</v>
      </c>
      <c r="AA159" s="219">
        <f t="shared" si="13"/>
        <v>0</v>
      </c>
      <c r="AB159" s="219">
        <f t="shared" si="13"/>
        <v>0</v>
      </c>
      <c r="AC159" s="219">
        <f t="shared" si="13"/>
        <v>0</v>
      </c>
      <c r="AD159" s="219">
        <f t="shared" si="13"/>
        <v>0</v>
      </c>
      <c r="AE159" s="219">
        <f t="shared" si="13"/>
        <v>0</v>
      </c>
      <c r="AF159" s="219">
        <f t="shared" si="13"/>
        <v>0</v>
      </c>
      <c r="AG159" s="219">
        <f t="shared" si="13"/>
        <v>0</v>
      </c>
      <c r="AH159" s="219">
        <f t="shared" si="13"/>
        <v>0</v>
      </c>
      <c r="AI159" s="219">
        <f t="shared" si="13"/>
        <v>0</v>
      </c>
      <c r="AJ159" s="220">
        <f t="shared" si="13"/>
        <v>0</v>
      </c>
      <c r="AK159" s="332"/>
      <c r="AL159" s="332"/>
      <c r="AP159" s="27">
        <f>SUM(AP157+AP151+AP40+AP22+AP11)</f>
        <v>40347287.999999993</v>
      </c>
    </row>
    <row r="160" spans="1:42" ht="16.5" thickTop="1" thickBot="1" x14ac:dyDescent="0.3">
      <c r="E160" s="212" t="s">
        <v>365</v>
      </c>
      <c r="F160" s="206">
        <f t="shared" ref="F160:AJ160" si="14">86400*F159</f>
        <v>2320272</v>
      </c>
      <c r="G160" s="207">
        <f t="shared" si="14"/>
        <v>2030831.9999999995</v>
      </c>
      <c r="H160" s="207">
        <f>86400*H159</f>
        <v>1998863.9999999998</v>
      </c>
      <c r="I160" s="207">
        <f>86400*I159</f>
        <v>1945295.9999999998</v>
      </c>
      <c r="J160" s="207">
        <f t="shared" si="14"/>
        <v>1857167.9999999998</v>
      </c>
      <c r="K160" s="207">
        <f t="shared" si="14"/>
        <v>1853711.9999999998</v>
      </c>
      <c r="L160" s="207">
        <f t="shared" si="14"/>
        <v>2705486.4000000013</v>
      </c>
      <c r="M160" s="207">
        <f t="shared" si="14"/>
        <v>2406542.4</v>
      </c>
      <c r="N160" s="207">
        <f t="shared" si="14"/>
        <v>2462702.4</v>
      </c>
      <c r="O160" s="207">
        <f t="shared" si="14"/>
        <v>2299406.3999999994</v>
      </c>
      <c r="P160" s="207">
        <f t="shared" si="14"/>
        <v>2095502.3999999997</v>
      </c>
      <c r="Q160" s="207">
        <f t="shared" si="14"/>
        <v>1955534.4</v>
      </c>
      <c r="R160" s="207">
        <f t="shared" si="14"/>
        <v>1911470.3999999994</v>
      </c>
      <c r="S160" s="207">
        <f t="shared" si="14"/>
        <v>2147774.4</v>
      </c>
      <c r="T160" s="207">
        <f t="shared" si="14"/>
        <v>2044094.3999999997</v>
      </c>
      <c r="U160" s="223">
        <f t="shared" si="14"/>
        <v>1769342.4000000001</v>
      </c>
      <c r="V160" s="207">
        <f t="shared" si="14"/>
        <v>1487678.4</v>
      </c>
      <c r="W160" s="207">
        <f t="shared" si="14"/>
        <v>1343390.4000000001</v>
      </c>
      <c r="X160" s="207">
        <f t="shared" si="14"/>
        <v>1291550.4000000004</v>
      </c>
      <c r="Y160" s="207">
        <f t="shared" si="14"/>
        <v>1253534.4000000001</v>
      </c>
      <c r="Z160" s="207">
        <f t="shared" si="14"/>
        <v>1167134.4000000004</v>
      </c>
      <c r="AA160" s="207">
        <f t="shared" si="14"/>
        <v>0</v>
      </c>
      <c r="AB160" s="207">
        <f t="shared" si="14"/>
        <v>0</v>
      </c>
      <c r="AC160" s="207">
        <f t="shared" si="14"/>
        <v>0</v>
      </c>
      <c r="AD160" s="207">
        <f t="shared" si="14"/>
        <v>0</v>
      </c>
      <c r="AE160" s="207">
        <f t="shared" si="14"/>
        <v>0</v>
      </c>
      <c r="AF160" s="207">
        <f t="shared" si="14"/>
        <v>0</v>
      </c>
      <c r="AG160" s="207">
        <f t="shared" si="14"/>
        <v>0</v>
      </c>
      <c r="AH160" s="207">
        <f t="shared" si="14"/>
        <v>0</v>
      </c>
      <c r="AI160" s="207">
        <f t="shared" si="14"/>
        <v>0</v>
      </c>
      <c r="AJ160" s="208">
        <f t="shared" si="14"/>
        <v>0</v>
      </c>
      <c r="AK160" s="333"/>
      <c r="AL160" s="333"/>
      <c r="AM160" s="209"/>
    </row>
    <row r="161" spans="5:39" ht="15.75" thickTop="1" x14ac:dyDescent="0.25">
      <c r="E161" s="213" t="s">
        <v>355</v>
      </c>
      <c r="AM161" s="209"/>
    </row>
  </sheetData>
  <conditionalFormatting sqref="F5:AL6 F8:AL9">
    <cfRule type="cellIs" dxfId="9" priority="14" operator="greaterThan">
      <formula>0</formula>
    </cfRule>
  </conditionalFormatting>
  <conditionalFormatting sqref="F13:AL14 F16:AL18">
    <cfRule type="cellIs" dxfId="8" priority="13" operator="greaterThan">
      <formula>0</formula>
    </cfRule>
  </conditionalFormatting>
  <conditionalFormatting sqref="F27:AL38">
    <cfRule type="cellIs" dxfId="7" priority="12" operator="greaterThan">
      <formula>0</formula>
    </cfRule>
  </conditionalFormatting>
  <conditionalFormatting sqref="AJ97:AL126 AA128:AL129 AA131:AL131 AA133:AL133 AA135:AL136 AA138:AL141 AA145:AL148 AA124:AI126 F44:AL94">
    <cfRule type="cellIs" dxfId="6" priority="11" operator="greaterThan">
      <formula>0</formula>
    </cfRule>
  </conditionalFormatting>
  <conditionalFormatting sqref="F153:AL155">
    <cfRule type="cellIs" dxfId="5" priority="10" operator="greaterThan">
      <formula>0</formula>
    </cfRule>
  </conditionalFormatting>
  <conditionalFormatting sqref="F97:K126 F128:K129 F131:K131 F133:K133 F135:K136 F138:K141 F145:K148">
    <cfRule type="cellIs" dxfId="4" priority="9" operator="greaterThan">
      <formula>0</formula>
    </cfRule>
  </conditionalFormatting>
  <conditionalFormatting sqref="AA97:AI123">
    <cfRule type="cellIs" dxfId="3" priority="7" operator="greaterThan">
      <formula>0</formula>
    </cfRule>
  </conditionalFormatting>
  <conditionalFormatting sqref="F25:AL25">
    <cfRule type="cellIs" dxfId="2" priority="6" operator="greaterThan">
      <formula>0</formula>
    </cfRule>
  </conditionalFormatting>
  <conditionalFormatting sqref="F24:AL24">
    <cfRule type="cellIs" dxfId="1" priority="3" operator="greaterThan">
      <formula>0</formula>
    </cfRule>
  </conditionalFormatting>
  <conditionalFormatting sqref="L97:Z126 L128:Z129 L131:Z131 L133:Z133 L135:Z136 L138:Z141 L145:Z148"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L165"/>
  <sheetViews>
    <sheetView workbookViewId="0">
      <pane xSplit="2" ySplit="4" topLeftCell="C148" activePane="bottomRight" state="frozen"/>
      <selection pane="topRight" activeCell="C1" sqref="C1"/>
      <selection pane="bottomLeft" activeCell="A5" sqref="A5"/>
      <selection pane="bottomRight" activeCell="C102" sqref="C102"/>
    </sheetView>
  </sheetViews>
  <sheetFormatPr defaultRowHeight="15" x14ac:dyDescent="0.25"/>
  <cols>
    <col min="1" max="1" width="18.140625" customWidth="1"/>
    <col min="2" max="2" width="24.85546875" bestFit="1" customWidth="1"/>
    <col min="3" max="3" width="40.42578125" bestFit="1" customWidth="1"/>
    <col min="4" max="9" width="12.5703125" customWidth="1"/>
    <col min="10" max="10" width="18.85546875" customWidth="1"/>
    <col min="11" max="11" width="11.140625" bestFit="1" customWidth="1"/>
    <col min="12" max="12" width="12" customWidth="1"/>
  </cols>
  <sheetData>
    <row r="1" spans="1:12" ht="26.25" x14ac:dyDescent="0.4">
      <c r="A1" s="194" t="s">
        <v>406</v>
      </c>
      <c r="B1" s="194">
        <v>2021</v>
      </c>
      <c r="C1" s="232" t="s">
        <v>370</v>
      </c>
      <c r="D1" s="109" t="s">
        <v>351</v>
      </c>
      <c r="E1" s="109" t="s">
        <v>358</v>
      </c>
      <c r="F1" s="109" t="s">
        <v>361</v>
      </c>
      <c r="G1" s="109" t="s">
        <v>363</v>
      </c>
      <c r="H1" s="109" t="s">
        <v>366</v>
      </c>
      <c r="I1" s="109" t="s">
        <v>367</v>
      </c>
      <c r="J1" s="201" t="s">
        <v>368</v>
      </c>
    </row>
    <row r="2" spans="1:12" ht="18.75" x14ac:dyDescent="0.3">
      <c r="A2" s="195" t="s">
        <v>0</v>
      </c>
      <c r="B2" s="195" t="s">
        <v>1</v>
      </c>
      <c r="C2" s="195" t="s">
        <v>2</v>
      </c>
      <c r="D2" s="195" t="s">
        <v>140</v>
      </c>
      <c r="E2" s="195" t="s">
        <v>140</v>
      </c>
      <c r="F2" s="195" t="s">
        <v>140</v>
      </c>
      <c r="G2" s="195" t="s">
        <v>140</v>
      </c>
      <c r="H2" s="195" t="s">
        <v>140</v>
      </c>
      <c r="I2" s="195" t="s">
        <v>140</v>
      </c>
      <c r="J2" s="195" t="s">
        <v>140</v>
      </c>
    </row>
    <row r="3" spans="1:12" x14ac:dyDescent="0.25">
      <c r="A3" s="225"/>
      <c r="B3" s="225"/>
      <c r="C3" s="225"/>
    </row>
    <row r="4" spans="1:12" ht="15.75" thickBot="1" x14ac:dyDescent="0.3">
      <c r="A4" s="19"/>
      <c r="B4" s="19"/>
      <c r="C4" s="19"/>
    </row>
    <row r="5" spans="1:12" ht="15.75" thickTop="1" x14ac:dyDescent="0.25">
      <c r="A5" s="197" t="s">
        <v>4</v>
      </c>
      <c r="B5" s="283" t="s">
        <v>5</v>
      </c>
      <c r="C5" s="46" t="s">
        <v>6</v>
      </c>
      <c r="D5" s="10">
        <f>aprile!AN5</f>
        <v>0</v>
      </c>
      <c r="E5" s="10">
        <f>maggio!AO5</f>
        <v>0</v>
      </c>
      <c r="F5" s="10">
        <f>giugno!AP5</f>
        <v>86399.999999999985</v>
      </c>
      <c r="G5" s="10">
        <f>luglio!AP5</f>
        <v>51840</v>
      </c>
      <c r="H5" s="10">
        <f>agosto!AP5</f>
        <v>25920.000000000004</v>
      </c>
      <c r="I5" s="10">
        <f>settembre!AP5</f>
        <v>69120</v>
      </c>
      <c r="J5" s="243">
        <f>SUM(D5:I5)</f>
        <v>233280</v>
      </c>
    </row>
    <row r="6" spans="1:12" x14ac:dyDescent="0.25">
      <c r="A6" s="11"/>
      <c r="B6" s="305">
        <v>7696</v>
      </c>
      <c r="C6" s="46" t="s">
        <v>7</v>
      </c>
      <c r="D6" s="14">
        <f>aprile!AN6</f>
        <v>0</v>
      </c>
      <c r="E6" s="14">
        <f>maggio!AO6</f>
        <v>0</v>
      </c>
      <c r="F6" s="14">
        <f>giugno!AP6</f>
        <v>17280</v>
      </c>
      <c r="G6" s="14">
        <f>luglio!AP6</f>
        <v>0</v>
      </c>
      <c r="H6" s="14">
        <f>agosto!AP6</f>
        <v>0</v>
      </c>
      <c r="I6" s="14">
        <f>settembre!AP6</f>
        <v>25920.000000000004</v>
      </c>
      <c r="J6" s="244">
        <f t="shared" ref="J6:J69" si="0">SUM(D6:I6)</f>
        <v>43200</v>
      </c>
    </row>
    <row r="7" spans="1:12" x14ac:dyDescent="0.25">
      <c r="A7" s="11"/>
      <c r="B7" s="15"/>
      <c r="C7" s="188" t="s">
        <v>8</v>
      </c>
      <c r="D7" s="14">
        <f>aprile!AN7</f>
        <v>0</v>
      </c>
      <c r="E7" s="14">
        <f>maggio!AO7</f>
        <v>0</v>
      </c>
      <c r="F7" s="14">
        <f>giugno!AP7</f>
        <v>0</v>
      </c>
      <c r="G7" s="14">
        <f>luglio!AP7</f>
        <v>0</v>
      </c>
      <c r="H7" s="14">
        <f>agosto!AP7</f>
        <v>0</v>
      </c>
      <c r="I7" s="14">
        <f>settembre!AP7</f>
        <v>0</v>
      </c>
      <c r="J7" s="244">
        <f t="shared" si="0"/>
        <v>0</v>
      </c>
    </row>
    <row r="8" spans="1:12" x14ac:dyDescent="0.25">
      <c r="A8" s="11"/>
      <c r="B8" s="15"/>
      <c r="C8" s="190" t="s">
        <v>354</v>
      </c>
      <c r="D8" s="14">
        <f>aprile!AN8</f>
        <v>0</v>
      </c>
      <c r="E8" s="14">
        <f>maggio!AO8</f>
        <v>1752192.0000000005</v>
      </c>
      <c r="F8" s="14">
        <f>giugno!AP8</f>
        <v>4068576.0000000005</v>
      </c>
      <c r="G8" s="14">
        <f>luglio!AP8</f>
        <v>4437503.9999999991</v>
      </c>
      <c r="H8" s="14">
        <f>agosto!AP8</f>
        <v>3481056</v>
      </c>
      <c r="I8" s="14">
        <f>settembre!AP8</f>
        <v>2509056</v>
      </c>
      <c r="J8" s="247">
        <f t="shared" si="0"/>
        <v>16248384</v>
      </c>
      <c r="K8" s="267">
        <f>J8+J9</f>
        <v>16584048</v>
      </c>
      <c r="L8" s="249" t="s">
        <v>380</v>
      </c>
    </row>
    <row r="9" spans="1:12" x14ac:dyDescent="0.25">
      <c r="A9" s="11"/>
      <c r="B9" s="12"/>
      <c r="C9" s="16" t="s">
        <v>9</v>
      </c>
      <c r="D9" s="14">
        <f>aprile!AN9</f>
        <v>0</v>
      </c>
      <c r="E9" s="14">
        <f>maggio!AO9</f>
        <v>26784.000000000011</v>
      </c>
      <c r="F9" s="14">
        <f>giugno!AP9</f>
        <v>87264.000000000015</v>
      </c>
      <c r="G9" s="14">
        <f>luglio!AP9</f>
        <v>85536.000000000044</v>
      </c>
      <c r="H9" s="14">
        <f>agosto!AP9</f>
        <v>86832.000000000029</v>
      </c>
      <c r="I9" s="14">
        <f>settembre!AP9</f>
        <v>49247.999999999993</v>
      </c>
      <c r="J9" s="247">
        <f t="shared" si="0"/>
        <v>335664.00000000012</v>
      </c>
    </row>
    <row r="10" spans="1:12" x14ac:dyDescent="0.25">
      <c r="A10" s="11"/>
      <c r="B10" s="12"/>
      <c r="C10" s="16"/>
      <c r="D10" s="14"/>
      <c r="E10" s="14"/>
      <c r="F10" s="14"/>
      <c r="G10" s="14"/>
      <c r="H10" s="14"/>
      <c r="I10" s="14"/>
      <c r="J10" s="245"/>
    </row>
    <row r="11" spans="1:12" ht="19.5" thickBot="1" x14ac:dyDescent="0.35">
      <c r="A11" s="11"/>
      <c r="B11" s="18"/>
      <c r="C11" s="235" t="s">
        <v>369</v>
      </c>
      <c r="D11" s="21">
        <f>aprile!AN11</f>
        <v>0</v>
      </c>
      <c r="E11" s="21">
        <f>maggio!AO11</f>
        <v>1778975.9999999993</v>
      </c>
      <c r="F11" s="21">
        <f>giugno!AP11</f>
        <v>4259520</v>
      </c>
      <c r="G11" s="21">
        <f>luglio!AP11</f>
        <v>4574880</v>
      </c>
      <c r="H11" s="21">
        <f>agosto!AP11</f>
        <v>3593808.0000000019</v>
      </c>
      <c r="I11" s="21">
        <f>settembre!AP11</f>
        <v>2653343.9999999995</v>
      </c>
      <c r="J11" s="282">
        <f t="shared" si="0"/>
        <v>16860528</v>
      </c>
    </row>
    <row r="12" spans="1:12" ht="16.5" thickTop="1" thickBot="1" x14ac:dyDescent="0.3">
      <c r="A12" s="11"/>
      <c r="D12" s="5"/>
      <c r="E12" s="5"/>
      <c r="F12" s="5"/>
      <c r="G12" s="5"/>
      <c r="H12" s="14"/>
      <c r="I12" s="14"/>
      <c r="J12" s="5"/>
    </row>
    <row r="13" spans="1:12" ht="15.75" thickTop="1" x14ac:dyDescent="0.25">
      <c r="A13" s="11"/>
      <c r="B13" s="284" t="s">
        <v>10</v>
      </c>
      <c r="C13" s="23" t="s">
        <v>11</v>
      </c>
      <c r="D13" s="10">
        <f>aprile!AN13</f>
        <v>0</v>
      </c>
      <c r="E13" s="10">
        <f>maggio!AO13</f>
        <v>0</v>
      </c>
      <c r="F13" s="10">
        <f>giugno!AP13</f>
        <v>207360</v>
      </c>
      <c r="G13" s="10">
        <f>luglio!AP13</f>
        <v>181440</v>
      </c>
      <c r="H13" s="10">
        <f>agosto!AP13</f>
        <v>25920</v>
      </c>
      <c r="I13" s="10">
        <f>settembre!AP13</f>
        <v>25920</v>
      </c>
      <c r="J13" s="243">
        <f t="shared" si="0"/>
        <v>440640</v>
      </c>
    </row>
    <row r="14" spans="1:12" x14ac:dyDescent="0.25">
      <c r="A14" s="11"/>
      <c r="B14" s="304">
        <v>7695</v>
      </c>
      <c r="C14" s="16" t="s">
        <v>12</v>
      </c>
      <c r="D14" s="14">
        <f>aprile!AN14</f>
        <v>0</v>
      </c>
      <c r="E14" s="14">
        <f>maggio!AO14</f>
        <v>0</v>
      </c>
      <c r="F14" s="14">
        <f>giugno!AP14</f>
        <v>466560.00000000006</v>
      </c>
      <c r="G14" s="14">
        <f>luglio!AP14</f>
        <v>430271.99999999994</v>
      </c>
      <c r="H14" s="14">
        <f>agosto!AP14</f>
        <v>155519.99999999997</v>
      </c>
      <c r="I14" s="14">
        <f>settembre!AP14</f>
        <v>311039.99999999994</v>
      </c>
      <c r="J14" s="244">
        <f t="shared" si="0"/>
        <v>1363392</v>
      </c>
    </row>
    <row r="15" spans="1:12" x14ac:dyDescent="0.25">
      <c r="A15" s="11"/>
      <c r="B15" s="15"/>
      <c r="C15" s="188" t="s">
        <v>13</v>
      </c>
      <c r="D15" s="14">
        <f>aprile!AN15</f>
        <v>0</v>
      </c>
      <c r="E15" s="14">
        <f>maggio!AO15</f>
        <v>0</v>
      </c>
      <c r="F15" s="14">
        <f>giugno!AP15</f>
        <v>0</v>
      </c>
      <c r="G15" s="14">
        <f>luglio!AP15</f>
        <v>0</v>
      </c>
      <c r="H15" s="14">
        <f>agosto!AP15</f>
        <v>0</v>
      </c>
      <c r="I15" s="14">
        <f>settembre!AP15</f>
        <v>0</v>
      </c>
      <c r="J15" s="244">
        <f t="shared" si="0"/>
        <v>0</v>
      </c>
    </row>
    <row r="16" spans="1:12" x14ac:dyDescent="0.25">
      <c r="A16" s="11"/>
      <c r="B16" s="15"/>
      <c r="C16" s="16" t="s">
        <v>14</v>
      </c>
      <c r="D16" s="14">
        <f>aprile!AN16</f>
        <v>0</v>
      </c>
      <c r="E16" s="14">
        <f>maggio!AO16</f>
        <v>0</v>
      </c>
      <c r="F16" s="14">
        <f>giugno!AP16</f>
        <v>336959.99999999994</v>
      </c>
      <c r="G16" s="14">
        <f>luglio!AP16</f>
        <v>466559.99999999988</v>
      </c>
      <c r="H16" s="14">
        <f>agosto!AP16</f>
        <v>77759.999999999985</v>
      </c>
      <c r="I16" s="14">
        <f>settembre!AP16</f>
        <v>362879.99999999994</v>
      </c>
      <c r="J16" s="244">
        <f t="shared" si="0"/>
        <v>1244159.9999999998</v>
      </c>
    </row>
    <row r="17" spans="1:12" x14ac:dyDescent="0.25">
      <c r="A17" s="11"/>
      <c r="B17" s="15"/>
      <c r="C17" s="16" t="s">
        <v>15</v>
      </c>
      <c r="D17" s="14">
        <f>aprile!AN17</f>
        <v>0</v>
      </c>
      <c r="E17" s="14">
        <f>maggio!AO17</f>
        <v>0</v>
      </c>
      <c r="F17" s="14">
        <f>giugno!AP17</f>
        <v>483839.99999999988</v>
      </c>
      <c r="G17" s="14">
        <f>luglio!AP17</f>
        <v>362880</v>
      </c>
      <c r="H17" s="14">
        <f>agosto!AP17</f>
        <v>0</v>
      </c>
      <c r="I17" s="14">
        <f>settembre!AP17</f>
        <v>241920.00000000003</v>
      </c>
      <c r="J17" s="244">
        <f t="shared" si="0"/>
        <v>1088640</v>
      </c>
    </row>
    <row r="18" spans="1:12" x14ac:dyDescent="0.25">
      <c r="A18" s="11"/>
      <c r="B18" s="12"/>
      <c r="C18" s="16" t="s">
        <v>16</v>
      </c>
      <c r="D18" s="14">
        <f>aprile!AN18</f>
        <v>0</v>
      </c>
      <c r="E18" s="14">
        <f>maggio!AO18</f>
        <v>0</v>
      </c>
      <c r="F18" s="14">
        <f>giugno!AP18</f>
        <v>414719.99999999988</v>
      </c>
      <c r="G18" s="14">
        <f>luglio!AP18</f>
        <v>385344</v>
      </c>
      <c r="H18" s="14">
        <f>agosto!AP18</f>
        <v>115776</v>
      </c>
      <c r="I18" s="14">
        <f>settembre!AP18</f>
        <v>89855.999999999985</v>
      </c>
      <c r="J18" s="244">
        <f t="shared" si="0"/>
        <v>1005695.9999999999</v>
      </c>
    </row>
    <row r="19" spans="1:12" x14ac:dyDescent="0.25">
      <c r="A19" s="11"/>
      <c r="B19" s="15"/>
      <c r="C19" s="188" t="s">
        <v>17</v>
      </c>
      <c r="D19" s="14">
        <f>aprile!AN19</f>
        <v>0</v>
      </c>
      <c r="E19" s="14">
        <f>maggio!AO19</f>
        <v>0</v>
      </c>
      <c r="F19" s="14">
        <f>giugno!AP19</f>
        <v>0</v>
      </c>
      <c r="G19" s="14">
        <f>luglio!AP19</f>
        <v>0</v>
      </c>
      <c r="H19" s="14">
        <f>agosto!AP19</f>
        <v>0</v>
      </c>
      <c r="I19" s="14">
        <f>settembre!AP19</f>
        <v>0</v>
      </c>
      <c r="J19" s="244">
        <f t="shared" si="0"/>
        <v>0</v>
      </c>
    </row>
    <row r="20" spans="1:12" x14ac:dyDescent="0.25">
      <c r="A20" s="11"/>
      <c r="B20" s="15"/>
      <c r="C20" s="188" t="s">
        <v>18</v>
      </c>
      <c r="D20" s="14">
        <f>aprile!AN20</f>
        <v>0</v>
      </c>
      <c r="E20" s="14">
        <f>maggio!AO20</f>
        <v>0</v>
      </c>
      <c r="F20" s="14">
        <f>giugno!AP20</f>
        <v>0</v>
      </c>
      <c r="G20" s="14">
        <f>luglio!AP20</f>
        <v>0</v>
      </c>
      <c r="H20" s="14">
        <f>agosto!AP20</f>
        <v>0</v>
      </c>
      <c r="I20" s="14">
        <f>settembre!AP20</f>
        <v>0</v>
      </c>
      <c r="J20" s="244">
        <f t="shared" si="0"/>
        <v>0</v>
      </c>
    </row>
    <row r="21" spans="1:12" x14ac:dyDescent="0.25">
      <c r="A21" s="11"/>
      <c r="B21" s="15"/>
      <c r="C21" s="39"/>
      <c r="D21" s="14"/>
      <c r="E21" s="14"/>
      <c r="F21" s="14"/>
      <c r="G21" s="14"/>
      <c r="H21" s="14"/>
      <c r="I21" s="14"/>
      <c r="J21" s="245"/>
    </row>
    <row r="22" spans="1:12" ht="19.5" thickBot="1" x14ac:dyDescent="0.35">
      <c r="A22" s="11"/>
      <c r="B22" s="18"/>
      <c r="C22" s="235" t="s">
        <v>371</v>
      </c>
      <c r="D22" s="21">
        <f>aprile!AN22</f>
        <v>0</v>
      </c>
      <c r="E22" s="21">
        <f>maggio!AO22</f>
        <v>0</v>
      </c>
      <c r="F22" s="21">
        <f>giugno!AP22</f>
        <v>1909439.9999999998</v>
      </c>
      <c r="G22" s="21">
        <f>luglio!AP22</f>
        <v>1826496</v>
      </c>
      <c r="H22" s="21">
        <f>agosto!AP22</f>
        <v>374976</v>
      </c>
      <c r="I22" s="21">
        <f>settembre!AP22</f>
        <v>1031616</v>
      </c>
      <c r="J22" s="282">
        <f t="shared" si="0"/>
        <v>5142528</v>
      </c>
    </row>
    <row r="23" spans="1:12" ht="16.5" thickTop="1" thickBot="1" x14ac:dyDescent="0.3">
      <c r="A23" s="11"/>
      <c r="B23" s="7"/>
      <c r="C23" s="7"/>
      <c r="D23" s="5"/>
      <c r="E23" s="5"/>
      <c r="F23" s="5"/>
      <c r="G23" s="5"/>
      <c r="H23" s="14"/>
      <c r="I23" s="14"/>
      <c r="J23" s="5"/>
    </row>
    <row r="24" spans="1:12" ht="15.75" thickTop="1" x14ac:dyDescent="0.25">
      <c r="A24" s="11"/>
      <c r="B24" s="284" t="s">
        <v>19</v>
      </c>
      <c r="C24" s="23" t="s">
        <v>20</v>
      </c>
      <c r="D24" s="10">
        <f>aprile!AN24</f>
        <v>0</v>
      </c>
      <c r="E24" s="10">
        <f>maggio!AO24</f>
        <v>0</v>
      </c>
      <c r="F24" s="10">
        <f>giugno!AP24</f>
        <v>207360</v>
      </c>
      <c r="G24" s="10">
        <f>luglio!AP24</f>
        <v>0</v>
      </c>
      <c r="H24" s="10">
        <f>agosto!AP24</f>
        <v>0</v>
      </c>
      <c r="I24" s="10">
        <f>settembre!AP24</f>
        <v>77759.999999999985</v>
      </c>
      <c r="J24" s="243">
        <f t="shared" si="0"/>
        <v>285120</v>
      </c>
    </row>
    <row r="25" spans="1:12" x14ac:dyDescent="0.25">
      <c r="A25" s="11"/>
      <c r="B25" s="304">
        <v>7694</v>
      </c>
      <c r="C25" s="16" t="s">
        <v>21</v>
      </c>
      <c r="D25" s="14">
        <f>aprile!AN25</f>
        <v>0</v>
      </c>
      <c r="E25" s="14">
        <f>maggio!AO25</f>
        <v>0</v>
      </c>
      <c r="F25" s="14">
        <f>giugno!AP25</f>
        <v>483839.99999999988</v>
      </c>
      <c r="G25" s="14">
        <f>luglio!AP25</f>
        <v>604799.99999999977</v>
      </c>
      <c r="H25" s="14">
        <f>agosto!AP25</f>
        <v>0</v>
      </c>
      <c r="I25" s="14">
        <f>settembre!AP25</f>
        <v>0</v>
      </c>
      <c r="J25" s="244">
        <f t="shared" si="0"/>
        <v>1088639.9999999995</v>
      </c>
    </row>
    <row r="26" spans="1:12" x14ac:dyDescent="0.25">
      <c r="A26" s="11"/>
      <c r="B26" s="15"/>
      <c r="C26" s="188" t="s">
        <v>22</v>
      </c>
      <c r="D26" s="14">
        <f>aprile!AN26</f>
        <v>0</v>
      </c>
      <c r="E26" s="14">
        <f>maggio!AO26</f>
        <v>0</v>
      </c>
      <c r="F26" s="14">
        <f>giugno!AP26</f>
        <v>0</v>
      </c>
      <c r="G26" s="14">
        <f>luglio!AP26</f>
        <v>0</v>
      </c>
      <c r="H26" s="14">
        <f>agosto!AP26</f>
        <v>0</v>
      </c>
      <c r="I26" s="14">
        <f>settembre!AP26</f>
        <v>0</v>
      </c>
      <c r="J26" s="244">
        <f t="shared" si="0"/>
        <v>0</v>
      </c>
    </row>
    <row r="27" spans="1:12" x14ac:dyDescent="0.25">
      <c r="A27" s="11"/>
      <c r="B27" s="15"/>
      <c r="C27" s="190" t="s">
        <v>353</v>
      </c>
      <c r="D27" s="14">
        <f>aprile!AN27</f>
        <v>11650176</v>
      </c>
      <c r="E27" s="14">
        <f>maggio!AO27</f>
        <v>66389760</v>
      </c>
      <c r="F27" s="14">
        <f>giugno!AP27</f>
        <v>62557056.000000007</v>
      </c>
      <c r="G27" s="14">
        <f>luglio!AP27</f>
        <v>66519360</v>
      </c>
      <c r="H27" s="14">
        <f>agosto!AP27</f>
        <v>64064736.000000007</v>
      </c>
      <c r="I27" s="14">
        <f>settembre!AP27</f>
        <v>37681632</v>
      </c>
      <c r="J27" s="247">
        <f t="shared" si="0"/>
        <v>308862720</v>
      </c>
      <c r="K27" s="267">
        <f>J27+J44</f>
        <v>464675616</v>
      </c>
      <c r="L27" s="249" t="s">
        <v>381</v>
      </c>
    </row>
    <row r="28" spans="1:12" ht="15.75" thickBot="1" x14ac:dyDescent="0.3">
      <c r="A28" s="11"/>
      <c r="B28" s="15"/>
      <c r="C28" s="16"/>
      <c r="D28" s="14"/>
      <c r="E28" s="14"/>
      <c r="F28" s="14"/>
      <c r="G28" s="14"/>
      <c r="H28" s="14"/>
      <c r="I28" s="14"/>
      <c r="J28" s="244"/>
      <c r="K28" s="258"/>
      <c r="L28" s="266"/>
    </row>
    <row r="29" spans="1:12" ht="15.75" thickTop="1" x14ac:dyDescent="0.25">
      <c r="A29" s="11"/>
      <c r="B29" s="285" t="s">
        <v>401</v>
      </c>
      <c r="C29" s="187" t="s">
        <v>141</v>
      </c>
      <c r="D29" s="14">
        <f>aprile!AN29</f>
        <v>-6799680</v>
      </c>
      <c r="E29" s="14">
        <f>maggio!AO29</f>
        <v>-42377472.000000015</v>
      </c>
      <c r="F29" s="14">
        <f>giugno!AP29</f>
        <v>-30385152.000000004</v>
      </c>
      <c r="G29" s="14">
        <f>luglio!AP29</f>
        <v>-33634051.199999996</v>
      </c>
      <c r="H29" s="14">
        <f>agosto!AP29</f>
        <v>-38384928</v>
      </c>
      <c r="I29" s="14">
        <f>settembre!AP29</f>
        <v>-18401472</v>
      </c>
      <c r="J29" s="244">
        <f t="shared" si="0"/>
        <v>-169982755.20000002</v>
      </c>
      <c r="K29" s="251">
        <v>107</v>
      </c>
      <c r="L29" s="255"/>
    </row>
    <row r="30" spans="1:12" x14ac:dyDescent="0.25">
      <c r="A30" s="11"/>
      <c r="B30" s="251">
        <v>107</v>
      </c>
      <c r="C30" s="187" t="s">
        <v>362</v>
      </c>
      <c r="D30" s="14">
        <f>aprile!AN30</f>
        <v>-103680</v>
      </c>
      <c r="E30" s="14">
        <f>maggio!AO30</f>
        <v>-535680.00000000023</v>
      </c>
      <c r="F30" s="14">
        <f>giugno!AP30</f>
        <v>-256607.99999999983</v>
      </c>
      <c r="G30" s="14">
        <f>luglio!AP30</f>
        <v>-309312.00000000006</v>
      </c>
      <c r="H30" s="14">
        <f>agosto!AP30</f>
        <v>-1637280.0000000009</v>
      </c>
      <c r="I30" s="14">
        <f>settembre!AP30</f>
        <v>-544319.99999999988</v>
      </c>
      <c r="J30" s="244">
        <f t="shared" si="0"/>
        <v>-3386880.0000000009</v>
      </c>
      <c r="K30" s="251">
        <v>107</v>
      </c>
      <c r="L30" s="255"/>
    </row>
    <row r="31" spans="1:12" x14ac:dyDescent="0.25">
      <c r="A31" s="11"/>
      <c r="B31" s="251">
        <v>107</v>
      </c>
      <c r="C31" s="187" t="s">
        <v>347</v>
      </c>
      <c r="D31" s="14">
        <f>aprile!AN31</f>
        <v>-362880</v>
      </c>
      <c r="E31" s="14">
        <f>maggio!AO31</f>
        <v>-1935360.0000000016</v>
      </c>
      <c r="F31" s="14">
        <f>giugno!AP31</f>
        <v>-453600</v>
      </c>
      <c r="G31" s="14">
        <f>luglio!AP31</f>
        <v>-561600.00000000012</v>
      </c>
      <c r="H31" s="14">
        <f>agosto!AP31</f>
        <v>-699839.99999999977</v>
      </c>
      <c r="I31" s="14">
        <f>settembre!AP31</f>
        <v>-699840</v>
      </c>
      <c r="J31" s="244">
        <f t="shared" si="0"/>
        <v>-4713120.0000000019</v>
      </c>
      <c r="K31" s="251">
        <v>107</v>
      </c>
      <c r="L31" s="256">
        <f>J29+J30+J31</f>
        <v>-178082755.20000002</v>
      </c>
    </row>
    <row r="32" spans="1:12" x14ac:dyDescent="0.25">
      <c r="A32" s="11"/>
      <c r="B32" s="252">
        <v>1313</v>
      </c>
      <c r="C32" s="187" t="s">
        <v>123</v>
      </c>
      <c r="D32" s="14">
        <f>aprile!AN32</f>
        <v>-259200</v>
      </c>
      <c r="E32" s="14">
        <f>maggio!AO32</f>
        <v>-1339200</v>
      </c>
      <c r="F32" s="14">
        <f>giugno!AP32</f>
        <v>-544320.00000000012</v>
      </c>
      <c r="G32" s="14">
        <f>luglio!AP32</f>
        <v>-678240.00000000012</v>
      </c>
      <c r="H32" s="14">
        <f>agosto!AP32</f>
        <v>-1261440</v>
      </c>
      <c r="I32" s="14">
        <f>settembre!AP32</f>
        <v>-907200</v>
      </c>
      <c r="J32" s="244">
        <f t="shared" si="0"/>
        <v>-4989600</v>
      </c>
      <c r="K32" s="252">
        <v>1313</v>
      </c>
      <c r="L32" s="255"/>
    </row>
    <row r="33" spans="1:12" x14ac:dyDescent="0.25">
      <c r="A33" s="11"/>
      <c r="B33" s="252">
        <v>1313</v>
      </c>
      <c r="C33" s="187" t="s">
        <v>124</v>
      </c>
      <c r="D33" s="14">
        <f>aprile!AN33</f>
        <v>-155520</v>
      </c>
      <c r="E33" s="14">
        <f>maggio!AO33</f>
        <v>-803520.00000000012</v>
      </c>
      <c r="F33" s="14">
        <f>giugno!AP33</f>
        <v>-501119.99999999948</v>
      </c>
      <c r="G33" s="14">
        <f>luglio!AP33</f>
        <v>-401760.00000000012</v>
      </c>
      <c r="H33" s="14">
        <f>agosto!AP33</f>
        <v>-535680.00000000023</v>
      </c>
      <c r="I33" s="14">
        <f>settembre!AP33</f>
        <v>-362880.00000000012</v>
      </c>
      <c r="J33" s="244">
        <f t="shared" si="0"/>
        <v>-2760480</v>
      </c>
      <c r="K33" s="252">
        <v>1313</v>
      </c>
      <c r="L33" s="255"/>
    </row>
    <row r="34" spans="1:12" x14ac:dyDescent="0.25">
      <c r="A34" s="11"/>
      <c r="B34" s="252">
        <v>1313</v>
      </c>
      <c r="C34" s="187" t="s">
        <v>125</v>
      </c>
      <c r="D34" s="14">
        <f>aprile!AN34</f>
        <v>-414720</v>
      </c>
      <c r="E34" s="14">
        <f>maggio!AO34</f>
        <v>-2142720.0000000009</v>
      </c>
      <c r="F34" s="14">
        <f>giugno!AP34</f>
        <v>-1105920</v>
      </c>
      <c r="G34" s="14">
        <f>luglio!AP34</f>
        <v>-1062720</v>
      </c>
      <c r="H34" s="14">
        <f>agosto!AP34</f>
        <v>-1339200</v>
      </c>
      <c r="I34" s="14">
        <f>settembre!AP34</f>
        <v>-855360</v>
      </c>
      <c r="J34" s="244">
        <f t="shared" si="0"/>
        <v>-6920640.0000000009</v>
      </c>
      <c r="K34" s="252">
        <v>1313</v>
      </c>
      <c r="L34" s="255"/>
    </row>
    <row r="35" spans="1:12" x14ac:dyDescent="0.25">
      <c r="A35" s="11"/>
      <c r="B35" s="252">
        <v>1313</v>
      </c>
      <c r="C35" s="187" t="s">
        <v>348</v>
      </c>
      <c r="D35" s="14">
        <f>aprile!AN35</f>
        <v>-777600</v>
      </c>
      <c r="E35" s="14">
        <f>maggio!AO35</f>
        <v>-2989440</v>
      </c>
      <c r="F35" s="14">
        <f>giugno!AP35</f>
        <v>-1607039.9999999993</v>
      </c>
      <c r="G35" s="14">
        <f>luglio!AP35</f>
        <v>-1434240.0000000007</v>
      </c>
      <c r="H35" s="14">
        <f>agosto!AP35</f>
        <v>-2056320.0000000005</v>
      </c>
      <c r="I35" s="14">
        <f>settembre!AP35</f>
        <v>-1555200</v>
      </c>
      <c r="J35" s="244">
        <f t="shared" si="0"/>
        <v>-10419840</v>
      </c>
      <c r="K35" s="252">
        <v>1313</v>
      </c>
      <c r="L35" s="255"/>
    </row>
    <row r="36" spans="1:12" x14ac:dyDescent="0.25">
      <c r="A36" s="11"/>
      <c r="B36" s="252">
        <v>1313</v>
      </c>
      <c r="C36" s="187" t="s">
        <v>126</v>
      </c>
      <c r="D36" s="14">
        <f>aprile!AN36</f>
        <v>-259200</v>
      </c>
      <c r="E36" s="14">
        <f>maggio!AO36</f>
        <v>-1339200</v>
      </c>
      <c r="F36" s="14">
        <f>giugno!AP36</f>
        <v>-863999.99999999988</v>
      </c>
      <c r="G36" s="14">
        <f>luglio!AP36</f>
        <v>-915839.99999999953</v>
      </c>
      <c r="H36" s="14">
        <f>agosto!AP36</f>
        <v>-1788480.0000000014</v>
      </c>
      <c r="I36" s="14">
        <f>settembre!AP36</f>
        <v>-797471.99999999988</v>
      </c>
      <c r="J36" s="244">
        <f t="shared" si="0"/>
        <v>-5964192.0000000009</v>
      </c>
      <c r="K36" s="252">
        <v>1313</v>
      </c>
      <c r="L36" s="255"/>
    </row>
    <row r="37" spans="1:12" x14ac:dyDescent="0.25">
      <c r="A37" s="11"/>
      <c r="B37" s="252">
        <v>1313</v>
      </c>
      <c r="C37" s="187" t="s">
        <v>143</v>
      </c>
      <c r="D37" s="14">
        <f>aprile!AN37</f>
        <v>-155520</v>
      </c>
      <c r="E37" s="14">
        <f>maggio!AO37</f>
        <v>-803520.00000000012</v>
      </c>
      <c r="F37" s="14">
        <f>giugno!AP37</f>
        <v>-479520.00000000023</v>
      </c>
      <c r="G37" s="14">
        <f>luglio!AP37</f>
        <v>-453600.00000000006</v>
      </c>
      <c r="H37" s="14">
        <f>agosto!AP37</f>
        <v>-535680.00000000023</v>
      </c>
      <c r="I37" s="14">
        <f>settembre!AP37</f>
        <v>-311040.00000000006</v>
      </c>
      <c r="J37" s="244">
        <f t="shared" si="0"/>
        <v>-2738880.0000000009</v>
      </c>
      <c r="K37" s="252">
        <v>1313</v>
      </c>
      <c r="L37" s="257">
        <f>SUM(J32:J37)</f>
        <v>-33793632</v>
      </c>
    </row>
    <row r="38" spans="1:12" ht="15.75" thickBot="1" x14ac:dyDescent="0.3">
      <c r="A38" s="11"/>
      <c r="B38" s="15">
        <v>2020</v>
      </c>
      <c r="C38" s="187" t="s">
        <v>127</v>
      </c>
      <c r="D38" s="14">
        <f>aprile!AN38</f>
        <v>-725760</v>
      </c>
      <c r="E38" s="14">
        <f>maggio!AO38</f>
        <v>-3265920.0000000005</v>
      </c>
      <c r="F38" s="14">
        <f>giugno!AP38</f>
        <v>-1287360.0000000002</v>
      </c>
      <c r="G38" s="14">
        <f>luglio!AP38</f>
        <v>-1166399.9999999993</v>
      </c>
      <c r="H38" s="14">
        <f>agosto!AP38</f>
        <v>-2747519.9999999995</v>
      </c>
      <c r="I38" s="14">
        <f>settembre!AP38</f>
        <v>-2315519.9999999986</v>
      </c>
      <c r="J38" s="244">
        <f t="shared" si="0"/>
        <v>-11508479.999999998</v>
      </c>
      <c r="K38" s="258">
        <v>2020</v>
      </c>
      <c r="L38" s="259">
        <f>J38</f>
        <v>-11508479.999999998</v>
      </c>
    </row>
    <row r="39" spans="1:12" ht="15.75" thickTop="1" x14ac:dyDescent="0.25">
      <c r="A39" s="11"/>
      <c r="B39" s="15"/>
      <c r="C39" s="46"/>
      <c r="D39" s="14"/>
      <c r="E39" s="14"/>
      <c r="F39" s="14"/>
      <c r="G39" s="14"/>
      <c r="H39" s="14"/>
      <c r="I39" s="14"/>
      <c r="J39" s="245"/>
      <c r="L39" s="5">
        <f>SUM(L29:L38)</f>
        <v>-223384867.20000002</v>
      </c>
    </row>
    <row r="40" spans="1:12" ht="19.5" thickBot="1" x14ac:dyDescent="0.35">
      <c r="A40" s="24"/>
      <c r="B40" s="18"/>
      <c r="C40" s="235" t="s">
        <v>372</v>
      </c>
      <c r="D40" s="21">
        <f>aprile!AN40</f>
        <v>1636416</v>
      </c>
      <c r="E40" s="21">
        <f>maggio!AO40</f>
        <v>8857727.9999999963</v>
      </c>
      <c r="F40" s="21">
        <f>giugno!AP40</f>
        <v>25763615.999999996</v>
      </c>
      <c r="G40" s="21">
        <f>luglio!AP40</f>
        <v>26506396.799999997</v>
      </c>
      <c r="H40" s="21">
        <f>agosto!AP40</f>
        <v>13078368</v>
      </c>
      <c r="I40" s="21">
        <f>settembre!AP40</f>
        <v>11009088</v>
      </c>
      <c r="J40" s="282">
        <f>SUM(D40:I40)</f>
        <v>86851612.799999982</v>
      </c>
    </row>
    <row r="41" spans="1:12" ht="15.75" thickTop="1" x14ac:dyDescent="0.25">
      <c r="D41" s="5"/>
      <c r="E41" s="5"/>
      <c r="F41" s="5"/>
      <c r="G41" s="5"/>
      <c r="H41" s="14"/>
      <c r="I41" s="14"/>
      <c r="J41" s="5"/>
    </row>
    <row r="42" spans="1:12" x14ac:dyDescent="0.25">
      <c r="C42" s="26"/>
      <c r="D42" s="5"/>
      <c r="E42" s="5"/>
      <c r="F42" s="5"/>
      <c r="G42" s="5"/>
      <c r="H42" s="14"/>
      <c r="I42" s="14"/>
      <c r="J42" s="5"/>
    </row>
    <row r="43" spans="1:12" ht="15.75" thickBot="1" x14ac:dyDescent="0.3">
      <c r="D43" s="5"/>
      <c r="E43" s="5"/>
      <c r="F43" s="5"/>
      <c r="G43" s="5"/>
      <c r="H43" s="14"/>
      <c r="I43" s="14"/>
      <c r="J43" s="5"/>
    </row>
    <row r="44" spans="1:12" ht="15.75" thickTop="1" x14ac:dyDescent="0.25">
      <c r="A44" s="198" t="s">
        <v>24</v>
      </c>
      <c r="B44" s="284" t="s">
        <v>25</v>
      </c>
      <c r="C44" s="192" t="s">
        <v>352</v>
      </c>
      <c r="D44" s="10">
        <f>aprile!AN44</f>
        <v>5692896</v>
      </c>
      <c r="E44" s="10">
        <f>maggio!AO44</f>
        <v>29624832</v>
      </c>
      <c r="F44" s="10">
        <f>giugno!AP44</f>
        <v>31749408.000000004</v>
      </c>
      <c r="G44" s="10">
        <f>luglio!AP44</f>
        <v>33180191.999999993</v>
      </c>
      <c r="H44" s="10">
        <f>agosto!AP44</f>
        <v>33262271.999999996</v>
      </c>
      <c r="I44" s="10">
        <f>settembre!AP44</f>
        <v>22303296</v>
      </c>
      <c r="J44" s="250">
        <f t="shared" si="0"/>
        <v>155812896</v>
      </c>
    </row>
    <row r="45" spans="1:12" ht="15.75" thickBot="1" x14ac:dyDescent="0.3">
      <c r="A45" s="11"/>
      <c r="B45" s="304">
        <v>7697</v>
      </c>
      <c r="C45" s="16"/>
      <c r="D45" s="14"/>
      <c r="E45" s="14"/>
      <c r="F45" s="14"/>
      <c r="G45" s="14"/>
      <c r="H45" s="14"/>
      <c r="I45" s="14"/>
      <c r="J45" s="244"/>
    </row>
    <row r="46" spans="1:12" ht="15.75" thickTop="1" x14ac:dyDescent="0.25">
      <c r="A46" s="11"/>
      <c r="B46" s="286" t="s">
        <v>402</v>
      </c>
      <c r="C46" s="187" t="s">
        <v>128</v>
      </c>
      <c r="D46" s="14">
        <f>aprile!AN46</f>
        <v>0</v>
      </c>
      <c r="E46" s="14">
        <f>maggio!AO46</f>
        <v>0</v>
      </c>
      <c r="F46" s="14">
        <f>giugno!AP46</f>
        <v>-36288.000000000015</v>
      </c>
      <c r="G46" s="14">
        <f>luglio!AP46</f>
        <v>0</v>
      </c>
      <c r="H46" s="14">
        <f>agosto!AP46</f>
        <v>0</v>
      </c>
      <c r="I46" s="14">
        <f>settembre!AP46</f>
        <v>0</v>
      </c>
      <c r="J46" s="244">
        <f t="shared" si="0"/>
        <v>-36288.000000000015</v>
      </c>
      <c r="K46" s="260">
        <v>271</v>
      </c>
      <c r="L46" s="261"/>
    </row>
    <row r="47" spans="1:12" x14ac:dyDescent="0.25">
      <c r="A47" s="11"/>
      <c r="B47" s="253">
        <v>271</v>
      </c>
      <c r="C47" s="187" t="s">
        <v>129</v>
      </c>
      <c r="D47" s="14">
        <f>aprile!AN47</f>
        <v>-51840</v>
      </c>
      <c r="E47" s="14">
        <f>maggio!AO47</f>
        <v>-267840.00000000012</v>
      </c>
      <c r="F47" s="14">
        <f>giugno!AP47</f>
        <v>-259200.00000000012</v>
      </c>
      <c r="G47" s="14">
        <f>luglio!AP47</f>
        <v>-267840.00000000012</v>
      </c>
      <c r="H47" s="14">
        <f>agosto!AP47</f>
        <v>-267840.00000000012</v>
      </c>
      <c r="I47" s="14">
        <f>settembre!AP47</f>
        <v>-181440.00000000006</v>
      </c>
      <c r="J47" s="244">
        <f t="shared" si="0"/>
        <v>-1296000.0000000005</v>
      </c>
      <c r="K47" s="253">
        <v>271</v>
      </c>
      <c r="L47" s="255"/>
    </row>
    <row r="48" spans="1:12" x14ac:dyDescent="0.25">
      <c r="A48" s="11"/>
      <c r="B48" s="253">
        <v>271</v>
      </c>
      <c r="C48" s="187" t="s">
        <v>130</v>
      </c>
      <c r="D48" s="14">
        <f>aprile!AN48</f>
        <v>-777600</v>
      </c>
      <c r="E48" s="14">
        <f>maggio!AO48</f>
        <v>-4078079.9999999995</v>
      </c>
      <c r="F48" s="14">
        <f>giugno!AP48</f>
        <v>-1226880.0000000005</v>
      </c>
      <c r="G48" s="14">
        <f>luglio!AP48</f>
        <v>-3257279.9999999995</v>
      </c>
      <c r="H48" s="14">
        <f>agosto!AP48</f>
        <v>-1641600.0000000007</v>
      </c>
      <c r="I48" s="14">
        <f>settembre!AP48</f>
        <v>-1944000</v>
      </c>
      <c r="J48" s="244">
        <f t="shared" si="0"/>
        <v>-12925440</v>
      </c>
      <c r="K48" s="253">
        <v>271</v>
      </c>
      <c r="L48" s="255"/>
    </row>
    <row r="49" spans="1:12" x14ac:dyDescent="0.25">
      <c r="A49" s="11"/>
      <c r="B49" s="253">
        <v>271</v>
      </c>
      <c r="C49" s="187" t="s">
        <v>131</v>
      </c>
      <c r="D49" s="14">
        <f>aprile!AN49</f>
        <v>-1036800</v>
      </c>
      <c r="E49" s="14">
        <f>maggio!AO49</f>
        <v>-5356800</v>
      </c>
      <c r="F49" s="14">
        <f>giugno!AP49</f>
        <v>-907200</v>
      </c>
      <c r="G49" s="14">
        <f>luglio!AP49</f>
        <v>-1226879.9999999998</v>
      </c>
      <c r="H49" s="14">
        <f>agosto!AP49</f>
        <v>-2557439.9999999995</v>
      </c>
      <c r="I49" s="14">
        <f>settembre!AP49</f>
        <v>-1442879.9999999995</v>
      </c>
      <c r="J49" s="244">
        <f t="shared" si="0"/>
        <v>-12528000</v>
      </c>
      <c r="K49" s="253">
        <v>271</v>
      </c>
      <c r="L49" s="262">
        <f>SUM(J46:J49)</f>
        <v>-26785728</v>
      </c>
    </row>
    <row r="50" spans="1:12" x14ac:dyDescent="0.25">
      <c r="A50" s="11"/>
      <c r="B50" s="15">
        <v>343</v>
      </c>
      <c r="C50" s="187" t="s">
        <v>132</v>
      </c>
      <c r="D50" s="14">
        <f>aprile!AN50</f>
        <v>-51840</v>
      </c>
      <c r="E50" s="14">
        <f>maggio!AO50</f>
        <v>-358559.99999999994</v>
      </c>
      <c r="F50" s="14">
        <f>giugno!AP50</f>
        <v>-289440.00000000017</v>
      </c>
      <c r="G50" s="14">
        <f>luglio!AP50</f>
        <v>-328320</v>
      </c>
      <c r="H50" s="14">
        <f>agosto!AP50</f>
        <v>-583200</v>
      </c>
      <c r="I50" s="14">
        <f>settembre!AP50</f>
        <v>-215999.99999999997</v>
      </c>
      <c r="J50" s="244">
        <f t="shared" si="0"/>
        <v>-1827360</v>
      </c>
      <c r="K50" s="15">
        <v>343</v>
      </c>
      <c r="L50" s="255">
        <f>J50</f>
        <v>-1827360</v>
      </c>
    </row>
    <row r="51" spans="1:12" x14ac:dyDescent="0.25">
      <c r="A51" s="11"/>
      <c r="B51" s="254">
        <v>457</v>
      </c>
      <c r="C51" s="187" t="s">
        <v>134</v>
      </c>
      <c r="D51" s="14">
        <f>aprile!AN51</f>
        <v>-155520</v>
      </c>
      <c r="E51" s="14">
        <f>maggio!AO51</f>
        <v>-803520.00000000047</v>
      </c>
      <c r="F51" s="14">
        <f>giugno!AP51</f>
        <v>-129600.00000000006</v>
      </c>
      <c r="G51" s="14">
        <f>luglio!AP51</f>
        <v>-133920.00000000006</v>
      </c>
      <c r="H51" s="14">
        <f>agosto!AP51</f>
        <v>-164160.00000000009</v>
      </c>
      <c r="I51" s="14">
        <f>settembre!AP51</f>
        <v>-3456</v>
      </c>
      <c r="J51" s="244">
        <f t="shared" si="0"/>
        <v>-1390176.0000000005</v>
      </c>
      <c r="K51" s="254">
        <v>457</v>
      </c>
      <c r="L51" s="255"/>
    </row>
    <row r="52" spans="1:12" x14ac:dyDescent="0.25">
      <c r="A52" s="11"/>
      <c r="B52" s="254">
        <v>457</v>
      </c>
      <c r="C52" s="187" t="s">
        <v>133</v>
      </c>
      <c r="D52" s="14">
        <f>aprile!AN52</f>
        <v>-518400</v>
      </c>
      <c r="E52" s="14">
        <f>maggio!AO52</f>
        <v>-4492800</v>
      </c>
      <c r="F52" s="14">
        <f>giugno!AP52</f>
        <v>-1762560.0000000014</v>
      </c>
      <c r="G52" s="14">
        <f>luglio!AP52</f>
        <v>-1231199.9999999998</v>
      </c>
      <c r="H52" s="14">
        <f>agosto!AP52</f>
        <v>-1641600</v>
      </c>
      <c r="I52" s="14">
        <f>settembre!AP52</f>
        <v>-1041120.0000000001</v>
      </c>
      <c r="J52" s="244">
        <f t="shared" si="0"/>
        <v>-10687680.000000002</v>
      </c>
      <c r="K52" s="254">
        <v>457</v>
      </c>
      <c r="L52" s="263">
        <f>J51+J52</f>
        <v>-12077856.000000002</v>
      </c>
    </row>
    <row r="53" spans="1:12" x14ac:dyDescent="0.25">
      <c r="A53" s="11"/>
      <c r="B53" s="15">
        <v>530</v>
      </c>
      <c r="C53" s="187" t="s">
        <v>135</v>
      </c>
      <c r="D53" s="14">
        <f>aprile!AN53</f>
        <v>-51840</v>
      </c>
      <c r="E53" s="14">
        <f>maggio!AO53</f>
        <v>-933119.99999999988</v>
      </c>
      <c r="F53" s="14">
        <f>giugno!AP53</f>
        <v>-561599.99999999977</v>
      </c>
      <c r="G53" s="14">
        <f>luglio!AP53</f>
        <v>-613440.00000000023</v>
      </c>
      <c r="H53" s="14">
        <f>agosto!AP53</f>
        <v>-1028160.0000000003</v>
      </c>
      <c r="I53" s="14">
        <f>settembre!AP53</f>
        <v>-207360.00000000012</v>
      </c>
      <c r="J53" s="244">
        <f t="shared" si="0"/>
        <v>-3395520.0000000005</v>
      </c>
      <c r="K53" s="15">
        <v>530</v>
      </c>
      <c r="L53" s="264">
        <f>J53</f>
        <v>-3395520.0000000005</v>
      </c>
    </row>
    <row r="54" spans="1:12" x14ac:dyDescent="0.25">
      <c r="A54" s="11"/>
      <c r="B54" s="15">
        <v>512</v>
      </c>
      <c r="C54" s="187" t="s">
        <v>136</v>
      </c>
      <c r="D54" s="14">
        <f>aprile!AN54</f>
        <v>-155520</v>
      </c>
      <c r="E54" s="14">
        <f>maggio!AO54</f>
        <v>-2799360</v>
      </c>
      <c r="F54" s="14">
        <f>giugno!AP54</f>
        <v>-1097279.9999999998</v>
      </c>
      <c r="G54" s="14">
        <f>luglio!AP54</f>
        <v>-1416959.9999999998</v>
      </c>
      <c r="H54" s="14">
        <f>agosto!AP54</f>
        <v>-1589760.0000000012</v>
      </c>
      <c r="I54" s="14">
        <f>settembre!AP54</f>
        <v>-457920</v>
      </c>
      <c r="J54" s="244">
        <f t="shared" si="0"/>
        <v>-7516800.0000000009</v>
      </c>
      <c r="K54" s="15">
        <v>512</v>
      </c>
      <c r="L54" s="264">
        <f t="shared" ref="L54:L56" si="1">J54</f>
        <v>-7516800.0000000009</v>
      </c>
    </row>
    <row r="55" spans="1:12" x14ac:dyDescent="0.25">
      <c r="A55" s="11"/>
      <c r="B55" s="15">
        <v>881</v>
      </c>
      <c r="C55" s="187" t="s">
        <v>137</v>
      </c>
      <c r="D55" s="14">
        <f>aprile!AN55</f>
        <v>0</v>
      </c>
      <c r="E55" s="14">
        <f>maggio!AO55</f>
        <v>-362879.99999999994</v>
      </c>
      <c r="F55" s="14">
        <f>giugno!AP55</f>
        <v>0</v>
      </c>
      <c r="G55" s="14">
        <f>luglio!AP55</f>
        <v>0</v>
      </c>
      <c r="H55" s="14">
        <f>agosto!AP55</f>
        <v>0</v>
      </c>
      <c r="I55" s="14">
        <f>settembre!AP55</f>
        <v>0</v>
      </c>
      <c r="J55" s="244">
        <f t="shared" si="0"/>
        <v>-362879.99999999994</v>
      </c>
      <c r="K55" s="15">
        <v>881</v>
      </c>
      <c r="L55" s="264">
        <f t="shared" si="1"/>
        <v>-362879.99999999994</v>
      </c>
    </row>
    <row r="56" spans="1:12" ht="15.75" thickBot="1" x14ac:dyDescent="0.3">
      <c r="A56" s="11"/>
      <c r="B56" s="15">
        <v>855</v>
      </c>
      <c r="C56" s="187" t="s">
        <v>138</v>
      </c>
      <c r="D56" s="14">
        <f>aprile!AN56</f>
        <v>-51840</v>
      </c>
      <c r="E56" s="14">
        <f>maggio!AO56</f>
        <v>-328319.99999999994</v>
      </c>
      <c r="F56" s="14">
        <f>giugno!AP56</f>
        <v>-232415.99999999997</v>
      </c>
      <c r="G56" s="14">
        <f>luglio!AP56</f>
        <v>-366336</v>
      </c>
      <c r="H56" s="14">
        <f>agosto!AP56</f>
        <v>-253152.00000000012</v>
      </c>
      <c r="I56" s="14">
        <f>settembre!AP56</f>
        <v>-181440.00000000006</v>
      </c>
      <c r="J56" s="244">
        <f t="shared" si="0"/>
        <v>-1413504</v>
      </c>
      <c r="K56" s="258">
        <v>855</v>
      </c>
      <c r="L56" s="265">
        <f t="shared" si="1"/>
        <v>-1413504</v>
      </c>
    </row>
    <row r="57" spans="1:12" ht="15.75" thickTop="1" x14ac:dyDescent="0.25">
      <c r="A57" s="11"/>
      <c r="B57" s="15"/>
      <c r="C57" s="7"/>
      <c r="D57" s="14"/>
      <c r="E57" s="14"/>
      <c r="F57" s="14"/>
      <c r="G57" s="14"/>
      <c r="H57" s="14"/>
      <c r="I57" s="14"/>
      <c r="J57" s="244"/>
      <c r="L57" s="5">
        <f>SUM(L46:L56)</f>
        <v>-53379648</v>
      </c>
    </row>
    <row r="58" spans="1:12" ht="15.75" thickBot="1" x14ac:dyDescent="0.3">
      <c r="A58" s="11"/>
      <c r="B58" s="15"/>
      <c r="C58" s="28" t="s">
        <v>27</v>
      </c>
      <c r="D58" s="14">
        <f>aprile!AN58</f>
        <v>0</v>
      </c>
      <c r="E58" s="14">
        <f>maggio!AO58</f>
        <v>0</v>
      </c>
      <c r="F58" s="14">
        <f>giugno!AP58</f>
        <v>411264.00000000023</v>
      </c>
      <c r="G58" s="14">
        <f>luglio!AP58</f>
        <v>338688.00000000017</v>
      </c>
      <c r="H58" s="14">
        <f>agosto!AP58</f>
        <v>145152</v>
      </c>
      <c r="I58" s="14">
        <f>settembre!AP58</f>
        <v>120960.00000000001</v>
      </c>
      <c r="J58" s="244">
        <f t="shared" si="0"/>
        <v>1016064.0000000005</v>
      </c>
    </row>
    <row r="59" spans="1:12" ht="16.5" thickTop="1" thickBot="1" x14ac:dyDescent="0.3">
      <c r="A59" s="11"/>
      <c r="B59" s="15"/>
      <c r="C59" s="28" t="s">
        <v>28</v>
      </c>
      <c r="D59" s="14">
        <f>aprile!AN59</f>
        <v>0</v>
      </c>
      <c r="E59" s="14">
        <f>maggio!AO59</f>
        <v>0</v>
      </c>
      <c r="F59" s="14">
        <f>giugno!AP59</f>
        <v>280800</v>
      </c>
      <c r="G59" s="14">
        <f>luglio!AP59</f>
        <v>259200</v>
      </c>
      <c r="H59" s="14">
        <f>agosto!AP59</f>
        <v>43200</v>
      </c>
      <c r="I59" s="14">
        <f>settembre!AP59</f>
        <v>129600</v>
      </c>
      <c r="J59" s="244">
        <f t="shared" si="0"/>
        <v>712800</v>
      </c>
      <c r="K59" s="287" t="s">
        <v>403</v>
      </c>
      <c r="L59" s="288">
        <f>L57+L39</f>
        <v>-276764515.20000005</v>
      </c>
    </row>
    <row r="60" spans="1:12" ht="15.75" thickTop="1" x14ac:dyDescent="0.25">
      <c r="A60" s="11"/>
      <c r="B60" s="15"/>
      <c r="C60" s="28" t="s">
        <v>29</v>
      </c>
      <c r="D60" s="14">
        <f>aprile!AN60</f>
        <v>0</v>
      </c>
      <c r="E60" s="14">
        <f>maggio!AO60</f>
        <v>0</v>
      </c>
      <c r="F60" s="14">
        <f>giugno!AP60</f>
        <v>602208.00000000012</v>
      </c>
      <c r="G60" s="14">
        <f>luglio!AP60</f>
        <v>566784.00000000012</v>
      </c>
      <c r="H60" s="14">
        <f>agosto!AP60</f>
        <v>318816.00000000006</v>
      </c>
      <c r="I60" s="14">
        <f>settembre!AP60</f>
        <v>212544</v>
      </c>
      <c r="J60" s="244">
        <f t="shared" si="0"/>
        <v>1700352.0000000002</v>
      </c>
    </row>
    <row r="61" spans="1:12" x14ac:dyDescent="0.25">
      <c r="A61" s="11"/>
      <c r="B61" s="15"/>
      <c r="C61" s="28" t="s">
        <v>30</v>
      </c>
      <c r="D61" s="14">
        <f>aprile!AN61</f>
        <v>0</v>
      </c>
      <c r="E61" s="14">
        <f>maggio!AO61</f>
        <v>0</v>
      </c>
      <c r="F61" s="14">
        <f>giugno!AP61</f>
        <v>774144.00000000023</v>
      </c>
      <c r="G61" s="14">
        <f>luglio!AP61</f>
        <v>635904.00000000023</v>
      </c>
      <c r="H61" s="14">
        <f>agosto!AP61</f>
        <v>414720</v>
      </c>
      <c r="I61" s="14">
        <f>settembre!AP61</f>
        <v>414720</v>
      </c>
      <c r="J61" s="244">
        <f t="shared" si="0"/>
        <v>2239488.0000000005</v>
      </c>
    </row>
    <row r="62" spans="1:12" x14ac:dyDescent="0.25">
      <c r="A62" s="11"/>
      <c r="B62" s="15"/>
      <c r="C62" s="28" t="s">
        <v>31</v>
      </c>
      <c r="D62" s="14">
        <f>aprile!AN62</f>
        <v>0</v>
      </c>
      <c r="E62" s="14">
        <f>maggio!AO62</f>
        <v>0</v>
      </c>
      <c r="F62" s="14">
        <f>giugno!AP62</f>
        <v>453599.99999999994</v>
      </c>
      <c r="G62" s="14">
        <f>luglio!AP62</f>
        <v>544319.99999999988</v>
      </c>
      <c r="H62" s="14">
        <f>agosto!AP62</f>
        <v>181440</v>
      </c>
      <c r="I62" s="14">
        <f>settembre!AP62</f>
        <v>237600</v>
      </c>
      <c r="J62" s="244">
        <f t="shared" si="0"/>
        <v>1416959.9999999998</v>
      </c>
    </row>
    <row r="63" spans="1:12" x14ac:dyDescent="0.25">
      <c r="A63" s="11"/>
      <c r="B63" s="15"/>
      <c r="C63" s="28" t="s">
        <v>32</v>
      </c>
      <c r="D63" s="14">
        <f>aprile!AN63</f>
        <v>0</v>
      </c>
      <c r="E63" s="14">
        <f>maggio!AO63</f>
        <v>0</v>
      </c>
      <c r="F63" s="14">
        <f>giugno!AP63</f>
        <v>233279.99999999997</v>
      </c>
      <c r="G63" s="14">
        <f>luglio!AP63</f>
        <v>311039.99999999994</v>
      </c>
      <c r="H63" s="14">
        <f>agosto!AP63</f>
        <v>51840</v>
      </c>
      <c r="I63" s="14">
        <f>settembre!AP63</f>
        <v>0</v>
      </c>
      <c r="J63" s="244">
        <f t="shared" si="0"/>
        <v>596159.99999999988</v>
      </c>
    </row>
    <row r="64" spans="1:12" x14ac:dyDescent="0.25">
      <c r="A64" s="11"/>
      <c r="B64" s="15"/>
      <c r="C64" s="28" t="s">
        <v>33</v>
      </c>
      <c r="D64" s="14">
        <f>aprile!AN64</f>
        <v>0</v>
      </c>
      <c r="E64" s="14">
        <f>maggio!AO64</f>
        <v>0</v>
      </c>
      <c r="F64" s="14">
        <f>giugno!AP64</f>
        <v>561600</v>
      </c>
      <c r="G64" s="14">
        <f>luglio!AP64</f>
        <v>388800</v>
      </c>
      <c r="H64" s="14">
        <f>agosto!AP64</f>
        <v>259200</v>
      </c>
      <c r="I64" s="14">
        <f>settembre!AP64</f>
        <v>237600</v>
      </c>
      <c r="J64" s="244">
        <f t="shared" si="0"/>
        <v>1447200</v>
      </c>
    </row>
    <row r="65" spans="1:10" x14ac:dyDescent="0.25">
      <c r="A65" s="11"/>
      <c r="B65" s="15"/>
      <c r="C65" s="28" t="s">
        <v>34</v>
      </c>
      <c r="D65" s="14">
        <f>aprile!AN65</f>
        <v>0</v>
      </c>
      <c r="E65" s="14">
        <f>maggio!AO65</f>
        <v>0</v>
      </c>
      <c r="F65" s="14">
        <f>giugno!AP65</f>
        <v>743039.99999999977</v>
      </c>
      <c r="G65" s="14">
        <f>luglio!AP65</f>
        <v>668735.99999999988</v>
      </c>
      <c r="H65" s="14">
        <f>agosto!AP65</f>
        <v>445824</v>
      </c>
      <c r="I65" s="14">
        <f>settembre!AP65</f>
        <v>371520.00000000006</v>
      </c>
      <c r="J65" s="244">
        <f t="shared" si="0"/>
        <v>2229119.9999999995</v>
      </c>
    </row>
    <row r="66" spans="1:10" x14ac:dyDescent="0.25">
      <c r="A66" s="11"/>
      <c r="B66" s="15"/>
      <c r="C66" s="28" t="s">
        <v>35</v>
      </c>
      <c r="D66" s="14">
        <f>aprile!AN66</f>
        <v>0</v>
      </c>
      <c r="E66" s="14">
        <f>maggio!AO66</f>
        <v>0</v>
      </c>
      <c r="F66" s="14">
        <f>giugno!AP66</f>
        <v>414719.99999999988</v>
      </c>
      <c r="G66" s="14">
        <f>luglio!AP66</f>
        <v>285119.99999999994</v>
      </c>
      <c r="H66" s="14">
        <f>agosto!AP66</f>
        <v>233279.99999999997</v>
      </c>
      <c r="I66" s="14">
        <f>settembre!AP66</f>
        <v>336959.99999999994</v>
      </c>
      <c r="J66" s="244">
        <f t="shared" si="0"/>
        <v>1270079.9999999998</v>
      </c>
    </row>
    <row r="67" spans="1:10" x14ac:dyDescent="0.25">
      <c r="A67" s="11"/>
      <c r="B67" s="15"/>
      <c r="C67" s="28" t="s">
        <v>36</v>
      </c>
      <c r="D67" s="14">
        <f>aprile!AN67</f>
        <v>0</v>
      </c>
      <c r="E67" s="14">
        <f>maggio!AO67</f>
        <v>0</v>
      </c>
      <c r="F67" s="14">
        <f>giugno!AP67</f>
        <v>280800</v>
      </c>
      <c r="G67" s="14">
        <f>luglio!AP67</f>
        <v>237600</v>
      </c>
      <c r="H67" s="14">
        <f>agosto!AP67</f>
        <v>64800</v>
      </c>
      <c r="I67" s="14">
        <f>settembre!AP67</f>
        <v>108000</v>
      </c>
      <c r="J67" s="244">
        <f t="shared" si="0"/>
        <v>691200</v>
      </c>
    </row>
    <row r="68" spans="1:10" x14ac:dyDescent="0.25">
      <c r="A68" s="11"/>
      <c r="B68" s="15"/>
      <c r="C68" s="28" t="s">
        <v>37</v>
      </c>
      <c r="D68" s="14">
        <f>aprile!AN68</f>
        <v>0</v>
      </c>
      <c r="E68" s="14">
        <f>maggio!AO68</f>
        <v>0</v>
      </c>
      <c r="F68" s="14">
        <f>giugno!AP68</f>
        <v>397440.00000000012</v>
      </c>
      <c r="G68" s="14">
        <f>luglio!AP68</f>
        <v>172799.99999999997</v>
      </c>
      <c r="H68" s="14">
        <f>agosto!AP68</f>
        <v>311040.00000000006</v>
      </c>
      <c r="I68" s="14">
        <f>settembre!AP68</f>
        <v>86400</v>
      </c>
      <c r="J68" s="244">
        <f t="shared" si="0"/>
        <v>967680.00000000023</v>
      </c>
    </row>
    <row r="69" spans="1:10" x14ac:dyDescent="0.25">
      <c r="A69" s="11"/>
      <c r="B69" s="15"/>
      <c r="C69" s="28" t="s">
        <v>38</v>
      </c>
      <c r="D69" s="14">
        <f>aprile!AN69</f>
        <v>0</v>
      </c>
      <c r="E69" s="14">
        <f>maggio!AO69</f>
        <v>0</v>
      </c>
      <c r="F69" s="14">
        <f>giugno!AP69</f>
        <v>602208.00000000012</v>
      </c>
      <c r="G69" s="14">
        <f>luglio!AP69</f>
        <v>566784.00000000012</v>
      </c>
      <c r="H69" s="14">
        <f>agosto!AP69</f>
        <v>247968</v>
      </c>
      <c r="I69" s="14">
        <f>settembre!AP69</f>
        <v>247968</v>
      </c>
      <c r="J69" s="244">
        <f t="shared" si="0"/>
        <v>1664928.0000000002</v>
      </c>
    </row>
    <row r="70" spans="1:10" x14ac:dyDescent="0.25">
      <c r="A70" s="11"/>
      <c r="B70" s="15"/>
      <c r="C70" s="28" t="s">
        <v>39</v>
      </c>
      <c r="D70" s="14">
        <f>aprile!AN70</f>
        <v>0</v>
      </c>
      <c r="E70" s="14">
        <f>maggio!AO70</f>
        <v>0</v>
      </c>
      <c r="F70" s="14">
        <f>giugno!AP70</f>
        <v>181439.99999999997</v>
      </c>
      <c r="G70" s="14">
        <f>luglio!AP70</f>
        <v>272159.99999999994</v>
      </c>
      <c r="H70" s="14">
        <f>agosto!AP70</f>
        <v>246239.99999999994</v>
      </c>
      <c r="I70" s="14">
        <f>settembre!AP70</f>
        <v>116639.99999999999</v>
      </c>
      <c r="J70" s="244">
        <f t="shared" ref="J70:J133" si="2">SUM(D70:I70)</f>
        <v>816479.99999999977</v>
      </c>
    </row>
    <row r="71" spans="1:10" x14ac:dyDescent="0.25">
      <c r="A71" s="11"/>
      <c r="B71" s="15"/>
      <c r="C71" s="28" t="s">
        <v>40</v>
      </c>
      <c r="D71" s="14">
        <f>aprile!AN71</f>
        <v>0</v>
      </c>
      <c r="E71" s="14">
        <f>maggio!AO71</f>
        <v>0</v>
      </c>
      <c r="F71" s="14">
        <f>giugno!AP71</f>
        <v>302400</v>
      </c>
      <c r="G71" s="14">
        <f>luglio!AP71</f>
        <v>410400</v>
      </c>
      <c r="H71" s="14">
        <f>agosto!AP71</f>
        <v>21600</v>
      </c>
      <c r="I71" s="14">
        <f>settembre!AP71</f>
        <v>151200</v>
      </c>
      <c r="J71" s="244">
        <f t="shared" si="2"/>
        <v>885600</v>
      </c>
    </row>
    <row r="72" spans="1:10" x14ac:dyDescent="0.25">
      <c r="A72" s="11"/>
      <c r="B72" s="15"/>
      <c r="C72" s="28" t="s">
        <v>41</v>
      </c>
      <c r="D72" s="14">
        <f>aprile!AN72</f>
        <v>0</v>
      </c>
      <c r="E72" s="14">
        <f>maggio!AO72</f>
        <v>0</v>
      </c>
      <c r="F72" s="14">
        <f>giugno!AP72</f>
        <v>181439.99999999997</v>
      </c>
      <c r="G72" s="14">
        <f>luglio!AP72</f>
        <v>168479.99999999997</v>
      </c>
      <c r="H72" s="14">
        <f>agosto!AP72</f>
        <v>103680</v>
      </c>
      <c r="I72" s="14">
        <f>settembre!AP72</f>
        <v>77760</v>
      </c>
      <c r="J72" s="244">
        <f t="shared" si="2"/>
        <v>531360</v>
      </c>
    </row>
    <row r="73" spans="1:10" x14ac:dyDescent="0.25">
      <c r="A73" s="11"/>
      <c r="B73" s="15"/>
      <c r="C73" s="28" t="s">
        <v>42</v>
      </c>
      <c r="D73" s="14">
        <f>aprile!AN73</f>
        <v>0</v>
      </c>
      <c r="E73" s="14">
        <f>maggio!AO73</f>
        <v>0</v>
      </c>
      <c r="F73" s="14">
        <f>giugno!AP73</f>
        <v>367200</v>
      </c>
      <c r="G73" s="14">
        <f>luglio!AP73</f>
        <v>561600</v>
      </c>
      <c r="H73" s="14">
        <f>agosto!AP73</f>
        <v>367200</v>
      </c>
      <c r="I73" s="14">
        <f>settembre!AP73</f>
        <v>172800</v>
      </c>
      <c r="J73" s="244">
        <f t="shared" si="2"/>
        <v>1468800</v>
      </c>
    </row>
    <row r="74" spans="1:10" x14ac:dyDescent="0.25">
      <c r="A74" s="11"/>
      <c r="B74" s="15"/>
      <c r="C74" s="28" t="s">
        <v>43</v>
      </c>
      <c r="D74" s="14">
        <f>aprile!AN74</f>
        <v>0</v>
      </c>
      <c r="E74" s="14">
        <f>maggio!AO74</f>
        <v>0</v>
      </c>
      <c r="F74" s="14">
        <f>giugno!AP74</f>
        <v>410400</v>
      </c>
      <c r="G74" s="14">
        <f>luglio!AP74</f>
        <v>324000</v>
      </c>
      <c r="H74" s="14">
        <f>agosto!AP74</f>
        <v>216000</v>
      </c>
      <c r="I74" s="14">
        <f>settembre!AP74</f>
        <v>194400</v>
      </c>
      <c r="J74" s="244">
        <f t="shared" si="2"/>
        <v>1144800</v>
      </c>
    </row>
    <row r="75" spans="1:10" x14ac:dyDescent="0.25">
      <c r="A75" s="11"/>
      <c r="B75" s="15"/>
      <c r="C75" s="28" t="s">
        <v>44</v>
      </c>
      <c r="D75" s="14">
        <f>aprile!AN75</f>
        <v>0</v>
      </c>
      <c r="E75" s="14">
        <f>maggio!AO75</f>
        <v>0</v>
      </c>
      <c r="F75" s="14">
        <f>giugno!AP75</f>
        <v>587520.00000000012</v>
      </c>
      <c r="G75" s="14">
        <f>luglio!AP75</f>
        <v>414720</v>
      </c>
      <c r="H75" s="14">
        <f>agosto!AP75</f>
        <v>311039.99999999994</v>
      </c>
      <c r="I75" s="14">
        <f>settembre!AP75</f>
        <v>311039.99999999994</v>
      </c>
      <c r="J75" s="244">
        <f t="shared" si="2"/>
        <v>1624320</v>
      </c>
    </row>
    <row r="76" spans="1:10" x14ac:dyDescent="0.25">
      <c r="A76" s="11"/>
      <c r="B76" s="15"/>
      <c r="C76" s="28" t="s">
        <v>45</v>
      </c>
      <c r="D76" s="14">
        <f>aprile!AN76</f>
        <v>0</v>
      </c>
      <c r="E76" s="14">
        <f>maggio!AO76</f>
        <v>0</v>
      </c>
      <c r="F76" s="14">
        <f>giugno!AP76</f>
        <v>69120</v>
      </c>
      <c r="G76" s="14">
        <f>luglio!AP76</f>
        <v>34560</v>
      </c>
      <c r="H76" s="14">
        <f>agosto!AP76</f>
        <v>17280</v>
      </c>
      <c r="I76" s="14">
        <f>settembre!AP76</f>
        <v>51840</v>
      </c>
      <c r="J76" s="244">
        <f t="shared" si="2"/>
        <v>172800</v>
      </c>
    </row>
    <row r="77" spans="1:10" x14ac:dyDescent="0.25">
      <c r="A77" s="11"/>
      <c r="B77" s="15"/>
      <c r="C77" s="28" t="s">
        <v>46</v>
      </c>
      <c r="D77" s="14">
        <f>aprile!AN77</f>
        <v>0</v>
      </c>
      <c r="E77" s="14">
        <f>maggio!AO77</f>
        <v>0</v>
      </c>
      <c r="F77" s="14">
        <f>giugno!AP77</f>
        <v>324000</v>
      </c>
      <c r="G77" s="14">
        <f>luglio!AP77</f>
        <v>216000</v>
      </c>
      <c r="H77" s="14">
        <f>agosto!AP77</f>
        <v>259200</v>
      </c>
      <c r="I77" s="14">
        <f>settembre!AP77</f>
        <v>151200</v>
      </c>
      <c r="J77" s="244">
        <f t="shared" si="2"/>
        <v>950400</v>
      </c>
    </row>
    <row r="78" spans="1:10" x14ac:dyDescent="0.25">
      <c r="A78" s="11"/>
      <c r="B78" s="15"/>
      <c r="C78" s="28" t="s">
        <v>47</v>
      </c>
      <c r="D78" s="14">
        <f>aprile!AN78</f>
        <v>0</v>
      </c>
      <c r="E78" s="14">
        <f>maggio!AO78</f>
        <v>0</v>
      </c>
      <c r="F78" s="14">
        <f>giugno!AP78</f>
        <v>367200</v>
      </c>
      <c r="G78" s="14">
        <f>luglio!AP78</f>
        <v>259200</v>
      </c>
      <c r="H78" s="14">
        <f>agosto!AP78</f>
        <v>259200</v>
      </c>
      <c r="I78" s="14">
        <f>settembre!AP78</f>
        <v>216000</v>
      </c>
      <c r="J78" s="244">
        <f t="shared" si="2"/>
        <v>1101600</v>
      </c>
    </row>
    <row r="79" spans="1:10" x14ac:dyDescent="0.25">
      <c r="A79" s="11"/>
      <c r="B79" s="15"/>
      <c r="C79" s="28" t="s">
        <v>48</v>
      </c>
      <c r="D79" s="14">
        <f>aprile!AN79</f>
        <v>0</v>
      </c>
      <c r="E79" s="14">
        <f>maggio!AO79</f>
        <v>0</v>
      </c>
      <c r="F79" s="14">
        <f>giugno!AP79</f>
        <v>388800</v>
      </c>
      <c r="G79" s="14">
        <f>luglio!AP79</f>
        <v>194400</v>
      </c>
      <c r="H79" s="14">
        <f>agosto!AP79</f>
        <v>280800</v>
      </c>
      <c r="I79" s="14">
        <f>settembre!AP79</f>
        <v>43200</v>
      </c>
      <c r="J79" s="244">
        <f t="shared" si="2"/>
        <v>907200</v>
      </c>
    </row>
    <row r="80" spans="1:10" x14ac:dyDescent="0.25">
      <c r="A80" s="11"/>
      <c r="B80" s="15"/>
      <c r="C80" s="28" t="s">
        <v>49</v>
      </c>
      <c r="D80" s="14">
        <f>aprile!AN80</f>
        <v>0</v>
      </c>
      <c r="E80" s="14">
        <f>maggio!AO80</f>
        <v>0</v>
      </c>
      <c r="F80" s="14">
        <f>giugno!AP80</f>
        <v>155520.00000000003</v>
      </c>
      <c r="G80" s="14">
        <f>luglio!AP80</f>
        <v>112320</v>
      </c>
      <c r="H80" s="14">
        <f>agosto!AP80</f>
        <v>138240.00000000003</v>
      </c>
      <c r="I80" s="14">
        <f>settembre!AP80</f>
        <v>86399.999999999985</v>
      </c>
      <c r="J80" s="244">
        <f t="shared" si="2"/>
        <v>492480</v>
      </c>
    </row>
    <row r="81" spans="1:12" x14ac:dyDescent="0.25">
      <c r="A81" s="11"/>
      <c r="B81" s="15"/>
      <c r="C81" s="28" t="s">
        <v>50</v>
      </c>
      <c r="D81" s="14">
        <f>aprile!AN81</f>
        <v>0</v>
      </c>
      <c r="E81" s="14">
        <f>maggio!AO81</f>
        <v>0</v>
      </c>
      <c r="F81" s="14">
        <f>giugno!AP81</f>
        <v>259200.00000000003</v>
      </c>
      <c r="G81" s="14">
        <f>luglio!AP81</f>
        <v>190079.99999999997</v>
      </c>
      <c r="H81" s="14">
        <f>agosto!AP81</f>
        <v>172799.99999999997</v>
      </c>
      <c r="I81" s="14">
        <f>settembre!AP81</f>
        <v>120959.99999999999</v>
      </c>
      <c r="J81" s="244">
        <f t="shared" si="2"/>
        <v>743040</v>
      </c>
    </row>
    <row r="82" spans="1:12" x14ac:dyDescent="0.25">
      <c r="A82" s="11"/>
      <c r="B82" s="15"/>
      <c r="C82" s="28" t="s">
        <v>51</v>
      </c>
      <c r="D82" s="14">
        <f>aprile!AN82</f>
        <v>0</v>
      </c>
      <c r="E82" s="14">
        <f>maggio!AO82</f>
        <v>0</v>
      </c>
      <c r="F82" s="14">
        <f>giugno!AP82</f>
        <v>324000</v>
      </c>
      <c r="G82" s="14">
        <f>luglio!AP82</f>
        <v>237600</v>
      </c>
      <c r="H82" s="14">
        <f>agosto!AP82</f>
        <v>64800</v>
      </c>
      <c r="I82" s="14">
        <f>settembre!AP82</f>
        <v>129600</v>
      </c>
      <c r="J82" s="244">
        <f t="shared" si="2"/>
        <v>756000</v>
      </c>
    </row>
    <row r="83" spans="1:12" x14ac:dyDescent="0.25">
      <c r="A83" s="11"/>
      <c r="B83" s="15"/>
      <c r="C83" s="28" t="s">
        <v>52</v>
      </c>
      <c r="D83" s="14">
        <f>aprile!AN83</f>
        <v>0</v>
      </c>
      <c r="E83" s="14">
        <f>maggio!AO83</f>
        <v>0</v>
      </c>
      <c r="F83" s="14">
        <f>giugno!AP83</f>
        <v>207359.99999999994</v>
      </c>
      <c r="G83" s="14">
        <f>luglio!AP83</f>
        <v>129599.99999999999</v>
      </c>
      <c r="H83" s="14">
        <f>agosto!AP83</f>
        <v>25920</v>
      </c>
      <c r="I83" s="14">
        <f>settembre!AP83</f>
        <v>90720</v>
      </c>
      <c r="J83" s="244">
        <f t="shared" si="2"/>
        <v>453599.99999999994</v>
      </c>
    </row>
    <row r="84" spans="1:12" x14ac:dyDescent="0.25">
      <c r="A84" s="11"/>
      <c r="B84" s="15"/>
      <c r="C84" s="28" t="s">
        <v>53</v>
      </c>
      <c r="D84" s="14">
        <f>aprile!AN84</f>
        <v>0</v>
      </c>
      <c r="E84" s="14">
        <f>maggio!AO84</f>
        <v>0</v>
      </c>
      <c r="F84" s="14">
        <f>giugno!AP84</f>
        <v>199584</v>
      </c>
      <c r="G84" s="14">
        <f>luglio!AP84</f>
        <v>127008</v>
      </c>
      <c r="H84" s="14">
        <f>agosto!AP84</f>
        <v>145152</v>
      </c>
      <c r="I84" s="14">
        <f>settembre!AP84</f>
        <v>0</v>
      </c>
      <c r="J84" s="244">
        <f t="shared" si="2"/>
        <v>471744</v>
      </c>
    </row>
    <row r="85" spans="1:12" x14ac:dyDescent="0.25">
      <c r="A85" s="11"/>
      <c r="B85" s="15"/>
      <c r="C85" s="28" t="s">
        <v>54</v>
      </c>
      <c r="D85" s="14">
        <f>aprile!AN85</f>
        <v>0</v>
      </c>
      <c r="E85" s="14">
        <f>maggio!AO85</f>
        <v>0</v>
      </c>
      <c r="F85" s="14">
        <f>giugno!AP85</f>
        <v>220319.99999999994</v>
      </c>
      <c r="G85" s="14">
        <f>luglio!AP85</f>
        <v>129599.99999999999</v>
      </c>
      <c r="H85" s="14">
        <f>agosto!AP85</f>
        <v>51840</v>
      </c>
      <c r="I85" s="14">
        <f>settembre!AP85</f>
        <v>77760</v>
      </c>
      <c r="J85" s="244">
        <f t="shared" si="2"/>
        <v>479519.99999999994</v>
      </c>
    </row>
    <row r="86" spans="1:12" x14ac:dyDescent="0.25">
      <c r="A86" s="11"/>
      <c r="B86" s="15"/>
      <c r="C86" s="28" t="s">
        <v>55</v>
      </c>
      <c r="D86" s="14">
        <f>aprile!AN86</f>
        <v>0</v>
      </c>
      <c r="E86" s="14">
        <f>maggio!AO86</f>
        <v>0</v>
      </c>
      <c r="F86" s="14">
        <f>giugno!AP86</f>
        <v>171072</v>
      </c>
      <c r="G86" s="14">
        <f>luglio!AP86</f>
        <v>133056</v>
      </c>
      <c r="H86" s="14">
        <f>agosto!AP86</f>
        <v>0</v>
      </c>
      <c r="I86" s="14">
        <f>settembre!AP86</f>
        <v>0</v>
      </c>
      <c r="J86" s="244">
        <f t="shared" si="2"/>
        <v>304128</v>
      </c>
    </row>
    <row r="87" spans="1:12" x14ac:dyDescent="0.25">
      <c r="A87" s="11"/>
      <c r="B87" s="15"/>
      <c r="C87" s="28" t="s">
        <v>56</v>
      </c>
      <c r="D87" s="14">
        <f>aprile!AN87</f>
        <v>0</v>
      </c>
      <c r="E87" s="14">
        <f>maggio!AO87</f>
        <v>0</v>
      </c>
      <c r="F87" s="14">
        <f>giugno!AP87</f>
        <v>194400</v>
      </c>
      <c r="G87" s="14">
        <f>luglio!AP87</f>
        <v>172800</v>
      </c>
      <c r="H87" s="14">
        <f>agosto!AP87</f>
        <v>151200</v>
      </c>
      <c r="I87" s="14">
        <f>settembre!AP87</f>
        <v>172800</v>
      </c>
      <c r="J87" s="244">
        <f t="shared" si="2"/>
        <v>691200</v>
      </c>
    </row>
    <row r="88" spans="1:12" x14ac:dyDescent="0.25">
      <c r="A88" s="11"/>
      <c r="B88" s="15"/>
      <c r="C88" s="28" t="s">
        <v>57</v>
      </c>
      <c r="D88" s="14">
        <f>aprile!AN88</f>
        <v>0</v>
      </c>
      <c r="E88" s="14">
        <f>maggio!AO88</f>
        <v>0</v>
      </c>
      <c r="F88" s="14">
        <f>giugno!AP88</f>
        <v>324000</v>
      </c>
      <c r="G88" s="14">
        <f>luglio!AP88</f>
        <v>194400</v>
      </c>
      <c r="H88" s="14">
        <f>agosto!AP88</f>
        <v>129600</v>
      </c>
      <c r="I88" s="14">
        <f>settembre!AP88</f>
        <v>43200</v>
      </c>
      <c r="J88" s="244">
        <f t="shared" si="2"/>
        <v>691200</v>
      </c>
    </row>
    <row r="89" spans="1:12" x14ac:dyDescent="0.25">
      <c r="A89" s="11"/>
      <c r="B89" s="15"/>
      <c r="C89" s="28" t="s">
        <v>58</v>
      </c>
      <c r="D89" s="14">
        <f>aprile!AN89</f>
        <v>0</v>
      </c>
      <c r="E89" s="14">
        <f>maggio!AO89</f>
        <v>0</v>
      </c>
      <c r="F89" s="14">
        <f>giugno!AP89</f>
        <v>259200.00000000003</v>
      </c>
      <c r="G89" s="14">
        <f>luglio!AP89</f>
        <v>138240</v>
      </c>
      <c r="H89" s="14">
        <f>agosto!AP89</f>
        <v>103680</v>
      </c>
      <c r="I89" s="14">
        <f>settembre!AP89</f>
        <v>0</v>
      </c>
      <c r="J89" s="244">
        <f t="shared" si="2"/>
        <v>501120</v>
      </c>
    </row>
    <row r="90" spans="1:12" x14ac:dyDescent="0.25">
      <c r="A90" s="11"/>
      <c r="B90" s="15"/>
      <c r="C90" s="28" t="s">
        <v>59</v>
      </c>
      <c r="D90" s="14">
        <f>aprile!AN90</f>
        <v>0</v>
      </c>
      <c r="E90" s="14">
        <f>maggio!AO90</f>
        <v>0</v>
      </c>
      <c r="F90" s="14">
        <f>giugno!AP90</f>
        <v>129600</v>
      </c>
      <c r="G90" s="14">
        <f>luglio!AP90</f>
        <v>86400</v>
      </c>
      <c r="H90" s="14">
        <f>agosto!AP90</f>
        <v>194400</v>
      </c>
      <c r="I90" s="14">
        <f>settembre!AP90</f>
        <v>0</v>
      </c>
      <c r="J90" s="244">
        <f t="shared" si="2"/>
        <v>410400</v>
      </c>
    </row>
    <row r="91" spans="1:12" x14ac:dyDescent="0.25">
      <c r="A91" s="11"/>
      <c r="B91" s="12"/>
      <c r="C91" s="28" t="s">
        <v>60</v>
      </c>
      <c r="D91" s="14">
        <f>aprile!AN91</f>
        <v>5184</v>
      </c>
      <c r="E91" s="14">
        <f>maggio!AO91</f>
        <v>26784.000000000011</v>
      </c>
      <c r="F91" s="14">
        <f>giugno!AP91</f>
        <v>188352.00000000006</v>
      </c>
      <c r="G91" s="14">
        <f>luglio!AP91</f>
        <v>180144.00000000003</v>
      </c>
      <c r="H91" s="14">
        <f>agosto!AP91</f>
        <v>121824.00000000007</v>
      </c>
      <c r="I91" s="14">
        <f>settembre!AP91</f>
        <v>90719.999999999985</v>
      </c>
      <c r="J91" s="247">
        <f t="shared" si="2"/>
        <v>613008.00000000012</v>
      </c>
    </row>
    <row r="92" spans="1:12" x14ac:dyDescent="0.25">
      <c r="A92" s="11"/>
      <c r="B92" s="12"/>
      <c r="C92" s="28" t="s">
        <v>61</v>
      </c>
      <c r="D92" s="14">
        <f>aprile!AN92</f>
        <v>0</v>
      </c>
      <c r="E92" s="14">
        <f>maggio!AO92</f>
        <v>0</v>
      </c>
      <c r="F92" s="14">
        <f>giugno!AP92</f>
        <v>109296.00000000001</v>
      </c>
      <c r="G92" s="14">
        <f>luglio!AP92</f>
        <v>32400</v>
      </c>
      <c r="H92" s="14">
        <f>agosto!AP92</f>
        <v>0</v>
      </c>
      <c r="I92" s="14">
        <f>settembre!AP92</f>
        <v>13824</v>
      </c>
      <c r="J92" s="247">
        <f t="shared" si="2"/>
        <v>155520</v>
      </c>
    </row>
    <row r="93" spans="1:12" x14ac:dyDescent="0.25">
      <c r="A93" s="11"/>
      <c r="B93" s="15"/>
      <c r="C93" s="28" t="s">
        <v>62</v>
      </c>
      <c r="D93" s="14">
        <f>aprile!AN93</f>
        <v>0</v>
      </c>
      <c r="E93" s="14">
        <f>maggio!AO93</f>
        <v>0</v>
      </c>
      <c r="F93" s="14">
        <f>giugno!AP93</f>
        <v>220319.99999999994</v>
      </c>
      <c r="G93" s="14">
        <f>luglio!AP93</f>
        <v>228096</v>
      </c>
      <c r="H93" s="14">
        <f>agosto!AP93</f>
        <v>177119.99999999994</v>
      </c>
      <c r="I93" s="14">
        <f>settembre!AP93</f>
        <v>51840</v>
      </c>
      <c r="J93" s="247">
        <f t="shared" si="2"/>
        <v>677375.99999999988</v>
      </c>
      <c r="K93" s="267">
        <f>J91+J92+J93</f>
        <v>1445904</v>
      </c>
      <c r="L93" s="249" t="s">
        <v>382</v>
      </c>
    </row>
    <row r="94" spans="1:12" x14ac:dyDescent="0.25">
      <c r="A94" s="11"/>
      <c r="B94" s="15"/>
      <c r="C94" s="7"/>
      <c r="D94" s="14"/>
      <c r="E94" s="14"/>
      <c r="F94" s="14"/>
      <c r="G94" s="14"/>
      <c r="H94" s="14"/>
      <c r="I94" s="14"/>
      <c r="J94" s="244"/>
    </row>
    <row r="95" spans="1:12" x14ac:dyDescent="0.25">
      <c r="A95" s="11"/>
      <c r="B95" s="15"/>
      <c r="C95" s="188" t="s">
        <v>63</v>
      </c>
      <c r="D95" s="14">
        <f>aprile!AN95</f>
        <v>0</v>
      </c>
      <c r="E95" s="14">
        <f>maggio!AO95</f>
        <v>0</v>
      </c>
      <c r="F95" s="14">
        <f>giugno!AP95</f>
        <v>0</v>
      </c>
      <c r="G95" s="14">
        <f>luglio!AP95</f>
        <v>0</v>
      </c>
      <c r="H95" s="14">
        <f>agosto!AP95</f>
        <v>0</v>
      </c>
      <c r="I95" s="14">
        <f>settembre!AP95</f>
        <v>0</v>
      </c>
      <c r="J95" s="244">
        <f t="shared" si="2"/>
        <v>0</v>
      </c>
    </row>
    <row r="96" spans="1:12" x14ac:dyDescent="0.25">
      <c r="A96" s="11"/>
      <c r="B96" s="15"/>
      <c r="C96" s="188" t="s">
        <v>64</v>
      </c>
      <c r="D96" s="14">
        <f>aprile!AN96</f>
        <v>0</v>
      </c>
      <c r="E96" s="14">
        <f>maggio!AO96</f>
        <v>0</v>
      </c>
      <c r="F96" s="14">
        <f>giugno!AP96</f>
        <v>0</v>
      </c>
      <c r="G96" s="14">
        <f>luglio!AP96</f>
        <v>0</v>
      </c>
      <c r="H96" s="14">
        <f>agosto!AP96</f>
        <v>0</v>
      </c>
      <c r="I96" s="14">
        <f>settembre!AP96</f>
        <v>0</v>
      </c>
      <c r="J96" s="244">
        <f t="shared" si="2"/>
        <v>0</v>
      </c>
    </row>
    <row r="97" spans="1:10" x14ac:dyDescent="0.25">
      <c r="A97" s="11"/>
      <c r="B97" s="15"/>
      <c r="C97" s="29" t="s">
        <v>65</v>
      </c>
      <c r="D97" s="14">
        <f>aprile!AN97</f>
        <v>67392</v>
      </c>
      <c r="E97" s="14">
        <f>maggio!AO97</f>
        <v>348191.99999999977</v>
      </c>
      <c r="F97" s="14">
        <f>giugno!AP97</f>
        <v>315359.99999999994</v>
      </c>
      <c r="G97" s="14">
        <f>luglio!AP97</f>
        <v>294623.99999999994</v>
      </c>
      <c r="H97" s="14">
        <f>agosto!AP97</f>
        <v>291168.00000000006</v>
      </c>
      <c r="I97" s="14">
        <f>settembre!AP97</f>
        <v>174960</v>
      </c>
      <c r="J97" s="244">
        <f t="shared" si="2"/>
        <v>1491695.9999999998</v>
      </c>
    </row>
    <row r="98" spans="1:10" x14ac:dyDescent="0.25">
      <c r="A98" s="11"/>
      <c r="B98" s="15"/>
      <c r="C98" s="29" t="s">
        <v>66</v>
      </c>
      <c r="D98" s="14">
        <f>aprile!AN98</f>
        <v>51840</v>
      </c>
      <c r="E98" s="14">
        <f>maggio!AO98</f>
        <v>267840.00000000012</v>
      </c>
      <c r="F98" s="14">
        <f>giugno!AP98</f>
        <v>237600.00000000012</v>
      </c>
      <c r="G98" s="14">
        <f>luglio!AP98</f>
        <v>214272.00000000009</v>
      </c>
      <c r="H98" s="14">
        <f>agosto!AP98</f>
        <v>210816.00000000003</v>
      </c>
      <c r="I98" s="14">
        <f>settembre!AP98</f>
        <v>120527.99999999994</v>
      </c>
      <c r="J98" s="244">
        <f t="shared" si="2"/>
        <v>1102896.0000000002</v>
      </c>
    </row>
    <row r="99" spans="1:10" x14ac:dyDescent="0.25">
      <c r="A99" s="11"/>
      <c r="B99" s="15"/>
      <c r="C99" s="29" t="s">
        <v>67</v>
      </c>
      <c r="D99" s="14">
        <f>aprile!AN99</f>
        <v>62208</v>
      </c>
      <c r="E99" s="14">
        <f>maggio!AO99</f>
        <v>321408.00000000023</v>
      </c>
      <c r="F99" s="14">
        <f>giugno!AP99</f>
        <v>289440.00000000006</v>
      </c>
      <c r="G99" s="14">
        <f>luglio!AP99</f>
        <v>267840.00000000012</v>
      </c>
      <c r="H99" s="14">
        <f>agosto!AP99</f>
        <v>264384.00000000023</v>
      </c>
      <c r="I99" s="14">
        <f>settembre!AP99</f>
        <v>156815.99999999997</v>
      </c>
      <c r="J99" s="244">
        <f t="shared" si="2"/>
        <v>1362096.0000000005</v>
      </c>
    </row>
    <row r="100" spans="1:10" x14ac:dyDescent="0.25">
      <c r="A100" s="11"/>
      <c r="B100" s="15"/>
      <c r="C100" s="29" t="s">
        <v>68</v>
      </c>
      <c r="D100" s="14">
        <f>aprile!AN100</f>
        <v>77760</v>
      </c>
      <c r="E100" s="14">
        <f>maggio!AO100</f>
        <v>401760.00000000006</v>
      </c>
      <c r="F100" s="14">
        <f>giugno!AP100</f>
        <v>367200</v>
      </c>
      <c r="G100" s="14">
        <f>luglio!AP100</f>
        <v>348191.99999999977</v>
      </c>
      <c r="H100" s="14">
        <f>agosto!AP100</f>
        <v>338256.00000000006</v>
      </c>
      <c r="I100" s="14">
        <f>settembre!AP100</f>
        <v>202176.00000000003</v>
      </c>
      <c r="J100" s="244">
        <f t="shared" si="2"/>
        <v>1735343.9999999998</v>
      </c>
    </row>
    <row r="101" spans="1:10" x14ac:dyDescent="0.25">
      <c r="A101" s="11"/>
      <c r="B101" s="15"/>
      <c r="C101" s="29" t="s">
        <v>69</v>
      </c>
      <c r="D101" s="14">
        <f>aprile!AN101</f>
        <v>82944</v>
      </c>
      <c r="E101" s="14">
        <f>maggio!AO101</f>
        <v>428544.00000000017</v>
      </c>
      <c r="F101" s="14">
        <f>giugno!AP101</f>
        <v>385343.99999999983</v>
      </c>
      <c r="G101" s="14">
        <f>luglio!AP101</f>
        <v>348191.99999999977</v>
      </c>
      <c r="H101" s="14">
        <f>agosto!AP101</f>
        <v>338256.00000000006</v>
      </c>
      <c r="I101" s="14">
        <f>settembre!AP101</f>
        <v>202176.00000000003</v>
      </c>
      <c r="J101" s="244">
        <f t="shared" si="2"/>
        <v>1785455.9999999998</v>
      </c>
    </row>
    <row r="102" spans="1:10" x14ac:dyDescent="0.25">
      <c r="A102" s="11"/>
      <c r="B102" s="15"/>
      <c r="C102" s="29" t="s">
        <v>70</v>
      </c>
      <c r="D102" s="14">
        <f>aprile!AN102</f>
        <v>129600</v>
      </c>
      <c r="E102" s="14">
        <f>maggio!AO102</f>
        <v>669600</v>
      </c>
      <c r="F102" s="14">
        <f>giugno!AP102</f>
        <v>597024.00000000035</v>
      </c>
      <c r="G102" s="14">
        <f>luglio!AP102</f>
        <v>535680.00000000023</v>
      </c>
      <c r="H102" s="14">
        <f>agosto!AP102</f>
        <v>525744.00000000047</v>
      </c>
      <c r="I102" s="14">
        <f>settembre!AP102</f>
        <v>329184.00000000012</v>
      </c>
      <c r="J102" s="244">
        <f t="shared" si="2"/>
        <v>2786832.0000000009</v>
      </c>
    </row>
    <row r="103" spans="1:10" x14ac:dyDescent="0.25">
      <c r="A103" s="11"/>
      <c r="B103" s="15"/>
      <c r="C103" s="31" t="s">
        <v>71</v>
      </c>
      <c r="D103" s="14">
        <f>aprile!AN103</f>
        <v>7776</v>
      </c>
      <c r="E103" s="14">
        <f>maggio!AO103</f>
        <v>40176.000000000029</v>
      </c>
      <c r="F103" s="14">
        <f>giugno!AP103</f>
        <v>31968.000000000018</v>
      </c>
      <c r="G103" s="14">
        <f>luglio!AP103</f>
        <v>26784.000000000011</v>
      </c>
      <c r="H103" s="14">
        <f>agosto!AP103</f>
        <v>39312.000000000022</v>
      </c>
      <c r="I103" s="14">
        <f>settembre!AP103</f>
        <v>11664.000000000005</v>
      </c>
      <c r="J103" s="244">
        <f t="shared" si="2"/>
        <v>157680.00000000009</v>
      </c>
    </row>
    <row r="104" spans="1:10" x14ac:dyDescent="0.25">
      <c r="A104" s="11"/>
      <c r="B104" s="15"/>
      <c r="C104" s="31" t="s">
        <v>72</v>
      </c>
      <c r="D104" s="14">
        <f>aprile!AN104</f>
        <v>10368</v>
      </c>
      <c r="E104" s="14">
        <f>maggio!AO104</f>
        <v>53568.000000000022</v>
      </c>
      <c r="F104" s="14">
        <f>giugno!AP104</f>
        <v>51840.000000000015</v>
      </c>
      <c r="G104" s="14">
        <f>luglio!AP104</f>
        <v>53568.000000000022</v>
      </c>
      <c r="H104" s="14">
        <f>agosto!AP104</f>
        <v>66096.000000000029</v>
      </c>
      <c r="I104" s="14">
        <f>settembre!AP104</f>
        <v>29808.000000000018</v>
      </c>
      <c r="J104" s="244">
        <f t="shared" si="2"/>
        <v>265248.00000000012</v>
      </c>
    </row>
    <row r="105" spans="1:10" x14ac:dyDescent="0.25">
      <c r="A105" s="11"/>
      <c r="B105" s="15"/>
      <c r="C105" s="31" t="s">
        <v>73</v>
      </c>
      <c r="D105" s="14">
        <f>aprile!AN105</f>
        <v>12960</v>
      </c>
      <c r="E105" s="14">
        <f>maggio!AO105</f>
        <v>66960.000000000029</v>
      </c>
      <c r="F105" s="14">
        <f>giugno!AP105</f>
        <v>57888.000000000022</v>
      </c>
      <c r="G105" s="14">
        <f>luglio!AP105</f>
        <v>53568.000000000022</v>
      </c>
      <c r="H105" s="14">
        <f>agosto!AP105</f>
        <v>66096.000000000029</v>
      </c>
      <c r="I105" s="14">
        <f>settembre!AP105</f>
        <v>29808.000000000018</v>
      </c>
      <c r="J105" s="244">
        <f t="shared" si="2"/>
        <v>287280.00000000012</v>
      </c>
    </row>
    <row r="106" spans="1:10" x14ac:dyDescent="0.25">
      <c r="A106" s="11"/>
      <c r="B106" s="15"/>
      <c r="C106" s="31" t="s">
        <v>74</v>
      </c>
      <c r="D106" s="14">
        <f>aprile!AN106</f>
        <v>51840</v>
      </c>
      <c r="E106" s="14">
        <f>maggio!AO106</f>
        <v>267840.00000000012</v>
      </c>
      <c r="F106" s="14">
        <f>giugno!AP106</f>
        <v>237600.00000000012</v>
      </c>
      <c r="G106" s="14">
        <f>luglio!AP106</f>
        <v>214272.00000000009</v>
      </c>
      <c r="H106" s="14">
        <f>agosto!AP106</f>
        <v>210816.00000000003</v>
      </c>
      <c r="I106" s="14">
        <f>settembre!AP106</f>
        <v>120527.99999999994</v>
      </c>
      <c r="J106" s="244">
        <f t="shared" si="2"/>
        <v>1102896.0000000002</v>
      </c>
    </row>
    <row r="107" spans="1:10" x14ac:dyDescent="0.25">
      <c r="A107" s="11"/>
      <c r="B107" s="15"/>
      <c r="C107" s="31" t="s">
        <v>75</v>
      </c>
      <c r="D107" s="14">
        <f>aprile!AN107</f>
        <v>12960</v>
      </c>
      <c r="E107" s="14">
        <f>maggio!AO107</f>
        <v>66960.000000000029</v>
      </c>
      <c r="F107" s="14">
        <f>giugno!AP107</f>
        <v>57888.000000000022</v>
      </c>
      <c r="G107" s="14">
        <f>luglio!AP107</f>
        <v>53568.000000000022</v>
      </c>
      <c r="H107" s="14">
        <f>agosto!AP107</f>
        <v>66096.000000000029</v>
      </c>
      <c r="I107" s="14">
        <f>settembre!AP107</f>
        <v>29808.000000000018</v>
      </c>
      <c r="J107" s="244">
        <f t="shared" si="2"/>
        <v>287280.00000000012</v>
      </c>
    </row>
    <row r="108" spans="1:10" x14ac:dyDescent="0.25">
      <c r="A108" s="11"/>
      <c r="B108" s="15"/>
      <c r="C108" s="31" t="s">
        <v>76</v>
      </c>
      <c r="D108" s="14">
        <f>aprile!AN108</f>
        <v>12960</v>
      </c>
      <c r="E108" s="14">
        <f>maggio!AO108</f>
        <v>66960.000000000029</v>
      </c>
      <c r="F108" s="14">
        <f>giugno!AP108</f>
        <v>57888.000000000022</v>
      </c>
      <c r="G108" s="14">
        <f>luglio!AP108</f>
        <v>53568.000000000022</v>
      </c>
      <c r="H108" s="14">
        <f>agosto!AP108</f>
        <v>66096.000000000029</v>
      </c>
      <c r="I108" s="14">
        <f>settembre!AP108</f>
        <v>29808.000000000018</v>
      </c>
      <c r="J108" s="244">
        <f t="shared" si="2"/>
        <v>287280.00000000012</v>
      </c>
    </row>
    <row r="109" spans="1:10" x14ac:dyDescent="0.25">
      <c r="A109" s="11"/>
      <c r="B109" s="15"/>
      <c r="C109" s="31" t="s">
        <v>77</v>
      </c>
      <c r="D109" s="14">
        <f>aprile!AN109</f>
        <v>7776</v>
      </c>
      <c r="E109" s="14">
        <f>maggio!AO109</f>
        <v>40176.000000000029</v>
      </c>
      <c r="F109" s="14">
        <f>giugno!AP109</f>
        <v>31968.000000000018</v>
      </c>
      <c r="G109" s="14">
        <f>luglio!AP109</f>
        <v>26784.000000000011</v>
      </c>
      <c r="H109" s="14">
        <f>agosto!AP109</f>
        <v>39312.000000000022</v>
      </c>
      <c r="I109" s="14">
        <f>settembre!AP109</f>
        <v>11664.000000000005</v>
      </c>
      <c r="J109" s="244">
        <f t="shared" si="2"/>
        <v>157680.00000000009</v>
      </c>
    </row>
    <row r="110" spans="1:10" x14ac:dyDescent="0.25">
      <c r="A110" s="11"/>
      <c r="B110" s="15"/>
      <c r="C110" s="31" t="s">
        <v>78</v>
      </c>
      <c r="D110" s="14">
        <f>aprile!AN110</f>
        <v>15552</v>
      </c>
      <c r="E110" s="14">
        <f>maggio!AO110</f>
        <v>80352.000000000058</v>
      </c>
      <c r="F110" s="14">
        <f>giugno!AP110</f>
        <v>70848.000000000044</v>
      </c>
      <c r="G110" s="14">
        <f>luglio!AP110</f>
        <v>66960.000000000029</v>
      </c>
      <c r="H110" s="14">
        <f>agosto!AP110</f>
        <v>79488.000000000058</v>
      </c>
      <c r="I110" s="14">
        <f>settembre!AP110</f>
        <v>38880.000000000007</v>
      </c>
      <c r="J110" s="244">
        <f t="shared" si="2"/>
        <v>352080.00000000023</v>
      </c>
    </row>
    <row r="111" spans="1:10" x14ac:dyDescent="0.25">
      <c r="A111" s="11"/>
      <c r="B111" s="15"/>
      <c r="C111" s="31" t="s">
        <v>79</v>
      </c>
      <c r="D111" s="14">
        <f>aprile!AN111</f>
        <v>12960</v>
      </c>
      <c r="E111" s="14">
        <f>maggio!AO111</f>
        <v>66960.000000000029</v>
      </c>
      <c r="F111" s="14">
        <f>giugno!AP111</f>
        <v>57888.000000000022</v>
      </c>
      <c r="G111" s="14">
        <f>luglio!AP111</f>
        <v>53568.000000000022</v>
      </c>
      <c r="H111" s="14">
        <f>agosto!AP111</f>
        <v>66096.000000000029</v>
      </c>
      <c r="I111" s="14">
        <f>settembre!AP111</f>
        <v>29808.000000000018</v>
      </c>
      <c r="J111" s="244">
        <f t="shared" si="2"/>
        <v>287280.00000000012</v>
      </c>
    </row>
    <row r="112" spans="1:10" x14ac:dyDescent="0.25">
      <c r="A112" s="11"/>
      <c r="B112" s="15"/>
      <c r="C112" s="31" t="s">
        <v>80</v>
      </c>
      <c r="D112" s="14">
        <f>aprile!AN112</f>
        <v>15552</v>
      </c>
      <c r="E112" s="14">
        <f>maggio!AO112</f>
        <v>80352.000000000058</v>
      </c>
      <c r="F112" s="14">
        <f>giugno!AP112</f>
        <v>70848.000000000044</v>
      </c>
      <c r="G112" s="14">
        <f>luglio!AP112</f>
        <v>66960.000000000029</v>
      </c>
      <c r="H112" s="14">
        <f>agosto!AP112</f>
        <v>66960.000000000029</v>
      </c>
      <c r="I112" s="14">
        <f>settembre!AP112</f>
        <v>29808.000000000018</v>
      </c>
      <c r="J112" s="244">
        <f t="shared" si="2"/>
        <v>330480.00000000017</v>
      </c>
    </row>
    <row r="113" spans="1:12" x14ac:dyDescent="0.25">
      <c r="A113" s="11"/>
      <c r="B113" s="15"/>
      <c r="C113" s="31" t="s">
        <v>81</v>
      </c>
      <c r="D113" s="14">
        <f>aprile!AN113</f>
        <v>7776</v>
      </c>
      <c r="E113" s="14">
        <f>maggio!AO113</f>
        <v>40176.000000000029</v>
      </c>
      <c r="F113" s="14">
        <f>giugno!AP113</f>
        <v>31968.000000000018</v>
      </c>
      <c r="G113" s="14">
        <f>luglio!AP113</f>
        <v>26784.000000000011</v>
      </c>
      <c r="H113" s="14">
        <f>agosto!AP113</f>
        <v>26784.000000000011</v>
      </c>
      <c r="I113" s="14">
        <f>settembre!AP113</f>
        <v>9072.0000000000018</v>
      </c>
      <c r="J113" s="244">
        <f t="shared" si="2"/>
        <v>142560.00000000006</v>
      </c>
    </row>
    <row r="114" spans="1:12" x14ac:dyDescent="0.25">
      <c r="A114" s="11"/>
      <c r="B114" s="15"/>
      <c r="C114" s="31" t="s">
        <v>82</v>
      </c>
      <c r="D114" s="14">
        <f>aprile!AN114</f>
        <v>51840</v>
      </c>
      <c r="E114" s="14">
        <f>maggio!AO114</f>
        <v>267840.00000000012</v>
      </c>
      <c r="F114" s="14">
        <f>giugno!AP114</f>
        <v>237600.00000000012</v>
      </c>
      <c r="G114" s="14">
        <f>luglio!AP114</f>
        <v>214272.00000000009</v>
      </c>
      <c r="H114" s="14">
        <f>agosto!AP114</f>
        <v>210816.00000000003</v>
      </c>
      <c r="I114" s="14">
        <f>settembre!AP114</f>
        <v>120527.99999999994</v>
      </c>
      <c r="J114" s="244">
        <f t="shared" si="2"/>
        <v>1102896.0000000002</v>
      </c>
    </row>
    <row r="115" spans="1:12" x14ac:dyDescent="0.25">
      <c r="A115" s="11"/>
      <c r="B115" s="15"/>
      <c r="C115" s="31" t="s">
        <v>83</v>
      </c>
      <c r="D115" s="14">
        <f>aprile!AN115</f>
        <v>5184</v>
      </c>
      <c r="E115" s="14">
        <f>maggio!AO115</f>
        <v>26784.000000000011</v>
      </c>
      <c r="F115" s="14">
        <f>giugno!AP115</f>
        <v>57024.000000000015</v>
      </c>
      <c r="G115" s="14">
        <f>luglio!AP115</f>
        <v>133920.00000000006</v>
      </c>
      <c r="H115" s="14">
        <f>agosto!AP115</f>
        <v>124415.99999999997</v>
      </c>
      <c r="I115" s="14">
        <f>settembre!AP115</f>
        <v>66096.000000000044</v>
      </c>
      <c r="J115" s="244">
        <f t="shared" si="2"/>
        <v>413424.00000000012</v>
      </c>
    </row>
    <row r="116" spans="1:12" x14ac:dyDescent="0.25">
      <c r="A116" s="11"/>
      <c r="B116" s="15"/>
      <c r="C116" s="31" t="s">
        <v>84</v>
      </c>
      <c r="D116" s="14">
        <f>aprile!AN116</f>
        <v>5184</v>
      </c>
      <c r="E116" s="14">
        <f>maggio!AO116</f>
        <v>26784.000000000011</v>
      </c>
      <c r="F116" s="14">
        <f>giugno!AP116</f>
        <v>25920.000000000007</v>
      </c>
      <c r="G116" s="14">
        <f>luglio!AP116</f>
        <v>26784.000000000011</v>
      </c>
      <c r="H116" s="14">
        <f>agosto!AP116</f>
        <v>26784.000000000011</v>
      </c>
      <c r="I116" s="14">
        <f>settembre!AP116</f>
        <v>9072.0000000000018</v>
      </c>
      <c r="J116" s="244">
        <f t="shared" si="2"/>
        <v>120528.00000000004</v>
      </c>
    </row>
    <row r="117" spans="1:12" x14ac:dyDescent="0.25">
      <c r="A117" s="11"/>
      <c r="B117" s="15"/>
      <c r="C117" s="31" t="s">
        <v>85</v>
      </c>
      <c r="D117" s="14">
        <f>aprile!AN117</f>
        <v>7776</v>
      </c>
      <c r="E117" s="14">
        <f>maggio!AO117</f>
        <v>40176.000000000029</v>
      </c>
      <c r="F117" s="14">
        <f>giugno!AP117</f>
        <v>31968.000000000018</v>
      </c>
      <c r="G117" s="14">
        <f>luglio!AP117</f>
        <v>26784.000000000011</v>
      </c>
      <c r="H117" s="14">
        <f>agosto!AP117</f>
        <v>26784.000000000011</v>
      </c>
      <c r="I117" s="14">
        <f>settembre!AP117</f>
        <v>9072.0000000000018</v>
      </c>
      <c r="J117" s="244">
        <f t="shared" si="2"/>
        <v>142560.00000000006</v>
      </c>
    </row>
    <row r="118" spans="1:12" x14ac:dyDescent="0.25">
      <c r="A118" s="11"/>
      <c r="B118" s="15"/>
      <c r="C118" s="31" t="s">
        <v>86</v>
      </c>
      <c r="D118" s="14">
        <f>aprile!AN118</f>
        <v>7776</v>
      </c>
      <c r="E118" s="14">
        <f>maggio!AO118</f>
        <v>40176.000000000029</v>
      </c>
      <c r="F118" s="14">
        <f>giugno!AP118</f>
        <v>31968.000000000018</v>
      </c>
      <c r="G118" s="14">
        <f>luglio!AP118</f>
        <v>26784.000000000011</v>
      </c>
      <c r="H118" s="14">
        <f>agosto!AP118</f>
        <v>26784.000000000011</v>
      </c>
      <c r="I118" s="14">
        <f>settembre!AP118</f>
        <v>9072.0000000000018</v>
      </c>
      <c r="J118" s="244">
        <f t="shared" si="2"/>
        <v>142560.00000000006</v>
      </c>
    </row>
    <row r="119" spans="1:12" x14ac:dyDescent="0.25">
      <c r="A119" s="11"/>
      <c r="B119" s="15"/>
      <c r="C119" s="31" t="s">
        <v>87</v>
      </c>
      <c r="D119" s="14">
        <f>aprile!AN119</f>
        <v>62208</v>
      </c>
      <c r="E119" s="14">
        <f>maggio!AO119</f>
        <v>321408.00000000023</v>
      </c>
      <c r="F119" s="14">
        <f>giugno!AP119</f>
        <v>283392.00000000017</v>
      </c>
      <c r="G119" s="14">
        <f>luglio!AP119</f>
        <v>267840.00000000012</v>
      </c>
      <c r="H119" s="14">
        <f>agosto!AP119</f>
        <v>264384.00000000023</v>
      </c>
      <c r="I119" s="14">
        <f>settembre!AP119</f>
        <v>156815.99999999997</v>
      </c>
      <c r="J119" s="244">
        <f t="shared" si="2"/>
        <v>1356048.0000000009</v>
      </c>
    </row>
    <row r="120" spans="1:12" x14ac:dyDescent="0.25">
      <c r="A120" s="11"/>
      <c r="B120" s="15"/>
      <c r="C120" s="31" t="s">
        <v>88</v>
      </c>
      <c r="D120" s="14">
        <f>aprile!AN120</f>
        <v>5184</v>
      </c>
      <c r="E120" s="14">
        <f>maggio!AO120</f>
        <v>26784.000000000011</v>
      </c>
      <c r="F120" s="14">
        <f>giugno!AP120</f>
        <v>22032.000000000004</v>
      </c>
      <c r="G120" s="14">
        <f>luglio!AP120</f>
        <v>13392.000000000005</v>
      </c>
      <c r="H120" s="14">
        <f>agosto!AP120</f>
        <v>13392.000000000005</v>
      </c>
      <c r="I120" s="14">
        <f>settembre!AP120</f>
        <v>9072.0000000000018</v>
      </c>
      <c r="J120" s="244">
        <f t="shared" si="2"/>
        <v>89856.000000000015</v>
      </c>
    </row>
    <row r="121" spans="1:12" x14ac:dyDescent="0.25">
      <c r="A121" s="11"/>
      <c r="B121" s="15"/>
      <c r="C121" s="31" t="s">
        <v>89</v>
      </c>
      <c r="D121" s="14">
        <f>aprile!AN121</f>
        <v>129600</v>
      </c>
      <c r="E121" s="14">
        <f>maggio!AO121</f>
        <v>669600</v>
      </c>
      <c r="F121" s="14">
        <f>giugno!AP121</f>
        <v>563327.99999999988</v>
      </c>
      <c r="G121" s="14">
        <f>luglio!AP121</f>
        <v>482111.99999999994</v>
      </c>
      <c r="H121" s="14">
        <f>agosto!AP121</f>
        <v>462671.99999999994</v>
      </c>
      <c r="I121" s="14">
        <f>settembre!AP121</f>
        <v>277343.99999999994</v>
      </c>
      <c r="J121" s="244">
        <f t="shared" si="2"/>
        <v>2584656</v>
      </c>
    </row>
    <row r="122" spans="1:12" x14ac:dyDescent="0.25">
      <c r="A122" s="11"/>
      <c r="B122" s="15"/>
      <c r="C122" s="31" t="s">
        <v>90</v>
      </c>
      <c r="D122" s="14">
        <f>aprile!AN122</f>
        <v>7776</v>
      </c>
      <c r="E122" s="14">
        <f>maggio!AO122</f>
        <v>40176.000000000029</v>
      </c>
      <c r="F122" s="14">
        <f>giugno!AP122</f>
        <v>31968.000000000018</v>
      </c>
      <c r="G122" s="14">
        <f>luglio!AP122</f>
        <v>26784.000000000011</v>
      </c>
      <c r="H122" s="14">
        <f>agosto!AP122</f>
        <v>26784.000000000011</v>
      </c>
      <c r="I122" s="14">
        <f>settembre!AP122</f>
        <v>9072.0000000000018</v>
      </c>
      <c r="J122" s="248">
        <f t="shared" si="2"/>
        <v>142560.00000000006</v>
      </c>
    </row>
    <row r="123" spans="1:12" x14ac:dyDescent="0.25">
      <c r="A123" s="11"/>
      <c r="B123" s="15"/>
      <c r="C123" s="31" t="s">
        <v>91</v>
      </c>
      <c r="D123" s="14">
        <f>aprile!AN123</f>
        <v>41472</v>
      </c>
      <c r="E123" s="14">
        <f>maggio!AO123</f>
        <v>214272.00000000009</v>
      </c>
      <c r="F123" s="14">
        <f>giugno!AP123</f>
        <v>262656.00000000012</v>
      </c>
      <c r="G123" s="14">
        <f>luglio!AP123</f>
        <v>300672.00000000017</v>
      </c>
      <c r="H123" s="14">
        <f>agosto!AP123</f>
        <v>273888.00000000012</v>
      </c>
      <c r="I123" s="14">
        <f>settembre!AP123</f>
        <v>165888.00000000006</v>
      </c>
      <c r="J123" s="247">
        <f t="shared" si="2"/>
        <v>1258848.0000000005</v>
      </c>
      <c r="K123" s="246"/>
    </row>
    <row r="124" spans="1:12" x14ac:dyDescent="0.25">
      <c r="A124" s="11"/>
      <c r="B124" s="15"/>
      <c r="C124" s="31" t="s">
        <v>92</v>
      </c>
      <c r="D124" s="14">
        <f>aprile!AN124</f>
        <v>51840</v>
      </c>
      <c r="E124" s="14">
        <f>maggio!AO124</f>
        <v>267840.00000000012</v>
      </c>
      <c r="F124" s="14">
        <f>giugno!AP124</f>
        <v>604799.99999999977</v>
      </c>
      <c r="G124" s="14">
        <f>luglio!AP124</f>
        <v>527040</v>
      </c>
      <c r="H124" s="14">
        <f>agosto!AP124</f>
        <v>257903.99999999994</v>
      </c>
      <c r="I124" s="14">
        <f>settembre!AP124</f>
        <v>147744.00000000003</v>
      </c>
      <c r="J124" s="247">
        <f t="shared" si="2"/>
        <v>1857168</v>
      </c>
      <c r="K124" s="267">
        <f>J123+J124</f>
        <v>3116016.0000000005</v>
      </c>
      <c r="L124" s="249" t="s">
        <v>379</v>
      </c>
    </row>
    <row r="125" spans="1:12" x14ac:dyDescent="0.25">
      <c r="A125" s="11"/>
      <c r="B125" s="15"/>
      <c r="C125" s="31" t="s">
        <v>93</v>
      </c>
      <c r="D125" s="14">
        <f>aprile!AN125</f>
        <v>155520</v>
      </c>
      <c r="E125" s="14">
        <f>maggio!AO125</f>
        <v>803520.00000000012</v>
      </c>
      <c r="F125" s="14">
        <f>giugno!AP125</f>
        <v>1468800.0000000007</v>
      </c>
      <c r="G125" s="14">
        <f>luglio!AP125</f>
        <v>1892159.9999999993</v>
      </c>
      <c r="H125" s="14">
        <f>agosto!AP125</f>
        <v>1335312.0000000002</v>
      </c>
      <c r="I125" s="14">
        <f>settembre!AP125</f>
        <v>857952</v>
      </c>
      <c r="J125" s="244">
        <f t="shared" si="2"/>
        <v>6513264</v>
      </c>
    </row>
    <row r="126" spans="1:12" x14ac:dyDescent="0.25">
      <c r="A126" s="11"/>
      <c r="B126" s="15"/>
      <c r="C126" s="33" t="s">
        <v>94</v>
      </c>
      <c r="D126" s="14">
        <f>aprile!AN126</f>
        <v>25920</v>
      </c>
      <c r="E126" s="14">
        <f>maggio!AO126</f>
        <v>133920.00000000006</v>
      </c>
      <c r="F126" s="14">
        <f>giugno!AP126</f>
        <v>115776.00000000004</v>
      </c>
      <c r="G126" s="14">
        <f>luglio!AP126</f>
        <v>107136.00000000004</v>
      </c>
      <c r="H126" s="14">
        <f>agosto!AP126</f>
        <v>119663.99999999999</v>
      </c>
      <c r="I126" s="14">
        <f>settembre!AP126</f>
        <v>25272.000000000004</v>
      </c>
      <c r="J126" s="244">
        <f t="shared" si="2"/>
        <v>527688.00000000023</v>
      </c>
    </row>
    <row r="127" spans="1:12" x14ac:dyDescent="0.25">
      <c r="A127" s="11"/>
      <c r="B127" s="15"/>
      <c r="C127" s="188" t="s">
        <v>95</v>
      </c>
      <c r="D127" s="14">
        <f>aprile!AN127</f>
        <v>0</v>
      </c>
      <c r="E127" s="14">
        <f>maggio!AO127</f>
        <v>0</v>
      </c>
      <c r="F127" s="14">
        <f>giugno!AP127</f>
        <v>0</v>
      </c>
      <c r="G127" s="14">
        <f>luglio!AP127</f>
        <v>0</v>
      </c>
      <c r="H127" s="14">
        <f>agosto!AP127</f>
        <v>0</v>
      </c>
      <c r="I127" s="14">
        <f>settembre!AP127</f>
        <v>0</v>
      </c>
      <c r="J127" s="244">
        <f t="shared" si="2"/>
        <v>0</v>
      </c>
    </row>
    <row r="128" spans="1:12" x14ac:dyDescent="0.25">
      <c r="A128" s="11"/>
      <c r="B128" s="15"/>
      <c r="C128" s="33" t="s">
        <v>96</v>
      </c>
      <c r="D128" s="14">
        <f>aprile!AN128</f>
        <v>0</v>
      </c>
      <c r="E128" s="14">
        <f>maggio!AO128</f>
        <v>0</v>
      </c>
      <c r="F128" s="14">
        <f>giugno!AP128</f>
        <v>0</v>
      </c>
      <c r="G128" s="14">
        <f>luglio!AP128</f>
        <v>0</v>
      </c>
      <c r="H128" s="14">
        <f>agosto!AP128</f>
        <v>0</v>
      </c>
      <c r="I128" s="14">
        <f>settembre!AP128</f>
        <v>0</v>
      </c>
      <c r="J128" s="244">
        <f t="shared" si="2"/>
        <v>0</v>
      </c>
    </row>
    <row r="129" spans="1:10" x14ac:dyDescent="0.25">
      <c r="A129" s="11"/>
      <c r="B129" s="15"/>
      <c r="C129" s="33" t="s">
        <v>97</v>
      </c>
      <c r="D129" s="14">
        <f>aprile!AN129</f>
        <v>25920</v>
      </c>
      <c r="E129" s="14">
        <f>maggio!AO129</f>
        <v>133920.00000000006</v>
      </c>
      <c r="F129" s="14">
        <f>giugno!AP129</f>
        <v>115776.00000000004</v>
      </c>
      <c r="G129" s="14">
        <f>luglio!AP129</f>
        <v>107136.00000000004</v>
      </c>
      <c r="H129" s="14">
        <f>agosto!AP129</f>
        <v>107136.00000000004</v>
      </c>
      <c r="I129" s="14">
        <f>settembre!AP129</f>
        <v>57024.000000000029</v>
      </c>
      <c r="J129" s="244">
        <f t="shared" si="2"/>
        <v>546912.00000000023</v>
      </c>
    </row>
    <row r="130" spans="1:10" x14ac:dyDescent="0.25">
      <c r="A130" s="11"/>
      <c r="B130" s="15"/>
      <c r="C130" s="188" t="s">
        <v>98</v>
      </c>
      <c r="D130" s="14">
        <f>aprile!AN130</f>
        <v>0</v>
      </c>
      <c r="E130" s="14">
        <f>maggio!AO130</f>
        <v>0</v>
      </c>
      <c r="F130" s="14">
        <f>giugno!AP130</f>
        <v>0</v>
      </c>
      <c r="G130" s="14">
        <f>luglio!AP130</f>
        <v>0</v>
      </c>
      <c r="H130" s="14">
        <f>agosto!AP130</f>
        <v>0</v>
      </c>
      <c r="I130" s="14">
        <f>settembre!AP130</f>
        <v>0</v>
      </c>
      <c r="J130" s="244">
        <f t="shared" si="2"/>
        <v>0</v>
      </c>
    </row>
    <row r="131" spans="1:10" x14ac:dyDescent="0.25">
      <c r="A131" s="11"/>
      <c r="B131" s="15"/>
      <c r="C131" s="33" t="s">
        <v>99</v>
      </c>
      <c r="D131" s="14">
        <f>aprile!AN131</f>
        <v>15552</v>
      </c>
      <c r="E131" s="14">
        <f>maggio!AO131</f>
        <v>80352.000000000058</v>
      </c>
      <c r="F131" s="14">
        <f>giugno!AP131</f>
        <v>63936.000000000036</v>
      </c>
      <c r="G131" s="14">
        <f>luglio!AP131</f>
        <v>53568.000000000022</v>
      </c>
      <c r="H131" s="14">
        <f>agosto!AP131</f>
        <v>53568.000000000022</v>
      </c>
      <c r="I131" s="14">
        <f>settembre!AP131</f>
        <v>20736.000000000007</v>
      </c>
      <c r="J131" s="244">
        <f t="shared" si="2"/>
        <v>287712.00000000012</v>
      </c>
    </row>
    <row r="132" spans="1:10" x14ac:dyDescent="0.25">
      <c r="A132" s="11"/>
      <c r="B132" s="15"/>
      <c r="C132" s="188" t="s">
        <v>100</v>
      </c>
      <c r="D132" s="14">
        <f>aprile!AN132</f>
        <v>0</v>
      </c>
      <c r="E132" s="14">
        <f>maggio!AO132</f>
        <v>0</v>
      </c>
      <c r="F132" s="14">
        <f>giugno!AP132</f>
        <v>0</v>
      </c>
      <c r="G132" s="14">
        <f>luglio!AP132</f>
        <v>0</v>
      </c>
      <c r="H132" s="14">
        <f>agosto!AP132</f>
        <v>0</v>
      </c>
      <c r="I132" s="14">
        <f>settembre!AP132</f>
        <v>0</v>
      </c>
      <c r="J132" s="244">
        <f t="shared" si="2"/>
        <v>0</v>
      </c>
    </row>
    <row r="133" spans="1:10" x14ac:dyDescent="0.25">
      <c r="A133" s="11"/>
      <c r="B133" s="15"/>
      <c r="C133" s="33" t="s">
        <v>101</v>
      </c>
      <c r="D133" s="14">
        <f>aprile!AN133</f>
        <v>0</v>
      </c>
      <c r="E133" s="14">
        <f>maggio!AO133</f>
        <v>0</v>
      </c>
      <c r="F133" s="14">
        <f>giugno!AP133</f>
        <v>0</v>
      </c>
      <c r="G133" s="14">
        <f>luglio!AP133</f>
        <v>0</v>
      </c>
      <c r="H133" s="14">
        <f>agosto!AP133</f>
        <v>0</v>
      </c>
      <c r="I133" s="14">
        <f>settembre!AP133</f>
        <v>0</v>
      </c>
      <c r="J133" s="244">
        <f t="shared" si="2"/>
        <v>0</v>
      </c>
    </row>
    <row r="134" spans="1:10" x14ac:dyDescent="0.25">
      <c r="A134" s="11"/>
      <c r="B134" s="15"/>
      <c r="C134" s="188" t="s">
        <v>102</v>
      </c>
      <c r="D134" s="14">
        <f>aprile!AN134</f>
        <v>0</v>
      </c>
      <c r="E134" s="14">
        <f>maggio!AO134</f>
        <v>0</v>
      </c>
      <c r="F134" s="14">
        <f>giugno!AP134</f>
        <v>0</v>
      </c>
      <c r="G134" s="14">
        <f>luglio!AP134</f>
        <v>0</v>
      </c>
      <c r="H134" s="14">
        <f>agosto!AP134</f>
        <v>0</v>
      </c>
      <c r="I134" s="14">
        <f>settembre!AP134</f>
        <v>0</v>
      </c>
      <c r="J134" s="244">
        <f t="shared" ref="J134:J157" si="3">SUM(D134:I134)</f>
        <v>0</v>
      </c>
    </row>
    <row r="135" spans="1:10" x14ac:dyDescent="0.25">
      <c r="A135" s="11"/>
      <c r="B135" s="15"/>
      <c r="C135" s="33" t="s">
        <v>103</v>
      </c>
      <c r="D135" s="14">
        <f>aprile!AN135</f>
        <v>51840</v>
      </c>
      <c r="E135" s="14">
        <f>maggio!AO135</f>
        <v>267840.00000000012</v>
      </c>
      <c r="F135" s="14">
        <f>giugno!AP135</f>
        <v>245375.99999999994</v>
      </c>
      <c r="G135" s="14">
        <f>luglio!AP135</f>
        <v>241055.99999999997</v>
      </c>
      <c r="H135" s="14">
        <f>agosto!AP135</f>
        <v>228096.00000000006</v>
      </c>
      <c r="I135" s="14">
        <f>settembre!AP135</f>
        <v>129600.00000000007</v>
      </c>
      <c r="J135" s="244">
        <f t="shared" si="3"/>
        <v>1163808</v>
      </c>
    </row>
    <row r="136" spans="1:10" x14ac:dyDescent="0.25">
      <c r="A136" s="11"/>
      <c r="B136" s="15"/>
      <c r="C136" s="33" t="s">
        <v>104</v>
      </c>
      <c r="D136" s="14">
        <f>aprile!AN136</f>
        <v>25920</v>
      </c>
      <c r="E136" s="14">
        <f>maggio!AO136</f>
        <v>133920.00000000006</v>
      </c>
      <c r="F136" s="14">
        <f>giugno!AP136</f>
        <v>115776.00000000004</v>
      </c>
      <c r="G136" s="14">
        <f>luglio!AP136</f>
        <v>107136.00000000004</v>
      </c>
      <c r="H136" s="14">
        <f>agosto!AP136</f>
        <v>107136.00000000004</v>
      </c>
      <c r="I136" s="14">
        <f>settembre!AP136</f>
        <v>57024.000000000029</v>
      </c>
      <c r="J136" s="244">
        <f t="shared" si="3"/>
        <v>546912.00000000023</v>
      </c>
    </row>
    <row r="137" spans="1:10" x14ac:dyDescent="0.25">
      <c r="A137" s="11"/>
      <c r="B137" s="15"/>
      <c r="C137" s="188" t="s">
        <v>105</v>
      </c>
      <c r="D137" s="14">
        <f>aprile!AN137</f>
        <v>0</v>
      </c>
      <c r="E137" s="14">
        <f>maggio!AO137</f>
        <v>0</v>
      </c>
      <c r="F137" s="14">
        <f>giugno!AP137</f>
        <v>0</v>
      </c>
      <c r="G137" s="14">
        <f>luglio!AP137</f>
        <v>0</v>
      </c>
      <c r="H137" s="14">
        <f>agosto!AP137</f>
        <v>0</v>
      </c>
      <c r="I137" s="14">
        <f>settembre!AP137</f>
        <v>0</v>
      </c>
      <c r="J137" s="244">
        <f t="shared" si="3"/>
        <v>0</v>
      </c>
    </row>
    <row r="138" spans="1:10" x14ac:dyDescent="0.25">
      <c r="A138" s="11"/>
      <c r="B138" s="15"/>
      <c r="C138" s="33" t="s">
        <v>106</v>
      </c>
      <c r="D138" s="14">
        <f>aprile!AN138</f>
        <v>0</v>
      </c>
      <c r="E138" s="14">
        <f>maggio!AO138</f>
        <v>0</v>
      </c>
      <c r="F138" s="14">
        <f>giugno!AP138</f>
        <v>0</v>
      </c>
      <c r="G138" s="14">
        <f>luglio!AP138</f>
        <v>0</v>
      </c>
      <c r="H138" s="14">
        <f>agosto!AP138</f>
        <v>0</v>
      </c>
      <c r="I138" s="14">
        <f>settembre!AP138</f>
        <v>0</v>
      </c>
      <c r="J138" s="244">
        <f t="shared" si="3"/>
        <v>0</v>
      </c>
    </row>
    <row r="139" spans="1:10" x14ac:dyDescent="0.25">
      <c r="A139" s="11"/>
      <c r="B139" s="15"/>
      <c r="C139" s="35" t="s">
        <v>107</v>
      </c>
      <c r="D139" s="14">
        <f>aprile!AN139</f>
        <v>15552</v>
      </c>
      <c r="E139" s="14">
        <f>maggio!AO139</f>
        <v>80352.000000000058</v>
      </c>
      <c r="F139" s="14">
        <f>giugno!AP139</f>
        <v>63936.000000000036</v>
      </c>
      <c r="G139" s="14">
        <f>luglio!AP139</f>
        <v>53568.000000000022</v>
      </c>
      <c r="H139" s="14">
        <f>agosto!AP139</f>
        <v>53568.000000000022</v>
      </c>
      <c r="I139" s="14">
        <f>settembre!AP139</f>
        <v>20736.000000000007</v>
      </c>
      <c r="J139" s="244">
        <f t="shared" si="3"/>
        <v>287712.00000000012</v>
      </c>
    </row>
    <row r="140" spans="1:10" x14ac:dyDescent="0.25">
      <c r="A140" s="11"/>
      <c r="B140" s="15"/>
      <c r="C140" s="35" t="s">
        <v>108</v>
      </c>
      <c r="D140" s="14">
        <f>aprile!AN140</f>
        <v>25920</v>
      </c>
      <c r="E140" s="14">
        <f>maggio!AO140</f>
        <v>133920.00000000006</v>
      </c>
      <c r="F140" s="14">
        <f>giugno!AP140</f>
        <v>115776.00000000004</v>
      </c>
      <c r="G140" s="14">
        <f>luglio!AP140</f>
        <v>107136.00000000004</v>
      </c>
      <c r="H140" s="14">
        <f>agosto!AP140</f>
        <v>119663.99999999999</v>
      </c>
      <c r="I140" s="14">
        <f>settembre!AP140</f>
        <v>66096.000000000044</v>
      </c>
      <c r="J140" s="244">
        <f t="shared" si="3"/>
        <v>568512.00000000023</v>
      </c>
    </row>
    <row r="141" spans="1:10" x14ac:dyDescent="0.25">
      <c r="A141" s="11"/>
      <c r="B141" s="15"/>
      <c r="C141" s="35" t="s">
        <v>109</v>
      </c>
      <c r="D141" s="14">
        <f>aprile!AN141</f>
        <v>51840</v>
      </c>
      <c r="E141" s="14">
        <f>maggio!AO141</f>
        <v>267840.00000000012</v>
      </c>
      <c r="F141" s="14">
        <f>giugno!AP141</f>
        <v>216000.00000000009</v>
      </c>
      <c r="G141" s="14">
        <f>luglio!AP141</f>
        <v>160704.00000000012</v>
      </c>
      <c r="H141" s="14">
        <f>agosto!AP141</f>
        <v>163728.00000000009</v>
      </c>
      <c r="I141" s="14">
        <f>settembre!AP141</f>
        <v>93312.000000000044</v>
      </c>
      <c r="J141" s="244">
        <f t="shared" si="3"/>
        <v>953424.00000000047</v>
      </c>
    </row>
    <row r="142" spans="1:10" x14ac:dyDescent="0.25">
      <c r="A142" s="11"/>
      <c r="B142" s="15"/>
      <c r="C142" s="188" t="s">
        <v>110</v>
      </c>
      <c r="D142" s="14">
        <f>aprile!AN142</f>
        <v>0</v>
      </c>
      <c r="E142" s="14">
        <f>maggio!AO142</f>
        <v>0</v>
      </c>
      <c r="F142" s="14">
        <f>giugno!AP142</f>
        <v>0</v>
      </c>
      <c r="G142" s="14">
        <f>luglio!AP142</f>
        <v>0</v>
      </c>
      <c r="H142" s="14">
        <f>agosto!AP142</f>
        <v>0</v>
      </c>
      <c r="I142" s="14">
        <f>settembre!AP142</f>
        <v>0</v>
      </c>
      <c r="J142" s="244">
        <f t="shared" si="3"/>
        <v>0</v>
      </c>
    </row>
    <row r="143" spans="1:10" x14ac:dyDescent="0.25">
      <c r="A143" s="11"/>
      <c r="B143" s="15"/>
      <c r="C143" s="188" t="s">
        <v>111</v>
      </c>
      <c r="D143" s="14">
        <f>aprile!AN143</f>
        <v>0</v>
      </c>
      <c r="E143" s="14">
        <f>maggio!AO143</f>
        <v>0</v>
      </c>
      <c r="F143" s="14">
        <f>giugno!AP143</f>
        <v>0</v>
      </c>
      <c r="G143" s="14">
        <f>luglio!AP143</f>
        <v>0</v>
      </c>
      <c r="H143" s="14">
        <f>agosto!AP143</f>
        <v>0</v>
      </c>
      <c r="I143" s="14">
        <f>settembre!AP143</f>
        <v>0</v>
      </c>
      <c r="J143" s="244">
        <f t="shared" si="3"/>
        <v>0</v>
      </c>
    </row>
    <row r="144" spans="1:10" x14ac:dyDescent="0.25">
      <c r="A144" s="11"/>
      <c r="B144" s="15"/>
      <c r="C144" s="188" t="s">
        <v>112</v>
      </c>
      <c r="D144" s="14">
        <f>aprile!AN144</f>
        <v>0</v>
      </c>
      <c r="E144" s="14">
        <f>maggio!AO144</f>
        <v>0</v>
      </c>
      <c r="F144" s="14">
        <f>giugno!AP144</f>
        <v>0</v>
      </c>
      <c r="G144" s="14">
        <f>luglio!AP144</f>
        <v>0</v>
      </c>
      <c r="H144" s="14">
        <f>agosto!AP144</f>
        <v>0</v>
      </c>
      <c r="I144" s="14">
        <f>settembre!AP144</f>
        <v>0</v>
      </c>
      <c r="J144" s="244">
        <f t="shared" si="3"/>
        <v>0</v>
      </c>
    </row>
    <row r="145" spans="1:10" x14ac:dyDescent="0.25">
      <c r="A145" s="11"/>
      <c r="B145" s="15"/>
      <c r="C145" s="35" t="s">
        <v>113</v>
      </c>
      <c r="D145" s="14">
        <f>aprile!AN145</f>
        <v>0</v>
      </c>
      <c r="E145" s="14">
        <f>maggio!AO145</f>
        <v>0</v>
      </c>
      <c r="F145" s="14">
        <f>giugno!AP145</f>
        <v>0</v>
      </c>
      <c r="G145" s="14">
        <f>luglio!AP145</f>
        <v>0</v>
      </c>
      <c r="H145" s="14">
        <f>agosto!AP145</f>
        <v>0</v>
      </c>
      <c r="I145" s="14">
        <f>settembre!AP145</f>
        <v>0</v>
      </c>
      <c r="J145" s="244">
        <f t="shared" si="3"/>
        <v>0</v>
      </c>
    </row>
    <row r="146" spans="1:10" x14ac:dyDescent="0.25">
      <c r="A146" s="11"/>
      <c r="B146" s="15"/>
      <c r="C146" s="35" t="s">
        <v>114</v>
      </c>
      <c r="D146" s="14">
        <f>aprile!AN146</f>
        <v>15552</v>
      </c>
      <c r="E146" s="14">
        <f>maggio!AO146</f>
        <v>80352.000000000058</v>
      </c>
      <c r="F146" s="14">
        <f>giugno!AP146</f>
        <v>56160.000000000029</v>
      </c>
      <c r="G146" s="14">
        <f>luglio!AP146</f>
        <v>26784.000000000011</v>
      </c>
      <c r="H146" s="14">
        <f>agosto!AP146</f>
        <v>26784.000000000011</v>
      </c>
      <c r="I146" s="14">
        <f>settembre!AP146</f>
        <v>9072.0000000000018</v>
      </c>
      <c r="J146" s="244">
        <f t="shared" si="3"/>
        <v>214704.00000000009</v>
      </c>
    </row>
    <row r="147" spans="1:10" x14ac:dyDescent="0.25">
      <c r="A147" s="11"/>
      <c r="B147" s="15"/>
      <c r="C147" s="35" t="s">
        <v>115</v>
      </c>
      <c r="D147" s="14">
        <f>aprile!AN147</f>
        <v>25920</v>
      </c>
      <c r="E147" s="14">
        <f>maggio!AO147</f>
        <v>133920.00000000006</v>
      </c>
      <c r="F147" s="14">
        <f>giugno!AP147</f>
        <v>108000.00000000004</v>
      </c>
      <c r="G147" s="14">
        <f>luglio!AP147</f>
        <v>80352.000000000058</v>
      </c>
      <c r="H147" s="14">
        <f>agosto!AP147</f>
        <v>80352.000000000058</v>
      </c>
      <c r="I147" s="14">
        <f>settembre!AP147</f>
        <v>38880.000000000007</v>
      </c>
      <c r="J147" s="244">
        <f t="shared" si="3"/>
        <v>467424.00000000023</v>
      </c>
    </row>
    <row r="148" spans="1:10" x14ac:dyDescent="0.25">
      <c r="A148" s="11"/>
      <c r="B148" s="15"/>
      <c r="C148" s="35" t="s">
        <v>116</v>
      </c>
      <c r="D148" s="14">
        <f>aprile!AN148</f>
        <v>25920</v>
      </c>
      <c r="E148" s="14">
        <f>maggio!AO148</f>
        <v>133920.00000000006</v>
      </c>
      <c r="F148" s="14">
        <f>giugno!AP148</f>
        <v>115776.00000000004</v>
      </c>
      <c r="G148" s="14">
        <f>luglio!AP148</f>
        <v>107136.00000000004</v>
      </c>
      <c r="H148" s="14">
        <f>agosto!AP148</f>
        <v>119663.99999999999</v>
      </c>
      <c r="I148" s="14">
        <f>settembre!AP148</f>
        <v>66096.000000000044</v>
      </c>
      <c r="J148" s="244">
        <f t="shared" si="3"/>
        <v>568512.00000000023</v>
      </c>
    </row>
    <row r="149" spans="1:10" x14ac:dyDescent="0.25">
      <c r="A149" s="11"/>
      <c r="B149" s="15"/>
      <c r="C149" s="188" t="s">
        <v>117</v>
      </c>
      <c r="D149" s="14">
        <f>aprile!AN149</f>
        <v>0</v>
      </c>
      <c r="E149" s="14">
        <f>maggio!AO149</f>
        <v>0</v>
      </c>
      <c r="F149" s="14">
        <f>giugno!AP149</f>
        <v>0</v>
      </c>
      <c r="G149" s="14">
        <f>luglio!AP149</f>
        <v>0</v>
      </c>
      <c r="H149" s="14">
        <f>agosto!AP149</f>
        <v>0</v>
      </c>
      <c r="I149" s="14">
        <f>settembre!AP149</f>
        <v>0</v>
      </c>
      <c r="J149" s="244">
        <f t="shared" si="3"/>
        <v>0</v>
      </c>
    </row>
    <row r="150" spans="1:10" x14ac:dyDescent="0.25">
      <c r="A150" s="41"/>
      <c r="B150" s="15"/>
      <c r="C150" s="42"/>
      <c r="D150" s="14"/>
      <c r="E150" s="14"/>
      <c r="F150" s="14"/>
      <c r="G150" s="14"/>
      <c r="H150" s="14"/>
      <c r="I150" s="14"/>
      <c r="J150" s="245"/>
    </row>
    <row r="151" spans="1:10" ht="19.5" thickBot="1" x14ac:dyDescent="0.35">
      <c r="A151" s="41"/>
      <c r="B151" s="18"/>
      <c r="C151" s="235" t="s">
        <v>373</v>
      </c>
      <c r="D151" s="21">
        <f>aprile!AN151</f>
        <v>4324320</v>
      </c>
      <c r="E151" s="21">
        <f>maggio!AO151</f>
        <v>17503775.999999989</v>
      </c>
      <c r="F151" s="21">
        <f>giugno!AP151</f>
        <v>45048095.999999993</v>
      </c>
      <c r="G151" s="21">
        <f>luglio!AP151</f>
        <v>42056495.999999993</v>
      </c>
      <c r="H151" s="21">
        <f>agosto!AP151</f>
        <v>36802512</v>
      </c>
      <c r="I151" s="21">
        <f>settembre!AP151</f>
        <v>25473527.999999993</v>
      </c>
      <c r="J151" s="282">
        <f t="shared" si="3"/>
        <v>171208727.99999997</v>
      </c>
    </row>
    <row r="152" spans="1:10" ht="16.5" thickTop="1" thickBot="1" x14ac:dyDescent="0.3">
      <c r="A152" s="11"/>
      <c r="B152" s="7"/>
      <c r="C152" s="7"/>
      <c r="D152" s="5"/>
      <c r="E152" s="5"/>
      <c r="F152" s="5"/>
      <c r="G152" s="5"/>
      <c r="H152" s="14"/>
      <c r="I152" s="14"/>
      <c r="J152" s="5"/>
    </row>
    <row r="153" spans="1:10" ht="15.75" thickTop="1" x14ac:dyDescent="0.25">
      <c r="A153" s="11"/>
      <c r="B153" s="284" t="s">
        <v>118</v>
      </c>
      <c r="C153" s="23" t="s">
        <v>119</v>
      </c>
      <c r="D153" s="10">
        <f>aprile!AN153</f>
        <v>0</v>
      </c>
      <c r="E153" s="10">
        <f>maggio!AO153</f>
        <v>0</v>
      </c>
      <c r="F153" s="10">
        <f>giugno!AP153</f>
        <v>336959.99999999988</v>
      </c>
      <c r="G153" s="10">
        <f>luglio!AP153</f>
        <v>202176</v>
      </c>
      <c r="H153" s="10">
        <f>agosto!AP153</f>
        <v>247103.99999999994</v>
      </c>
      <c r="I153" s="10">
        <f>settembre!AP153</f>
        <v>179712</v>
      </c>
      <c r="J153" s="243">
        <f t="shared" si="3"/>
        <v>965951.99999999977</v>
      </c>
    </row>
    <row r="154" spans="1:10" x14ac:dyDescent="0.25">
      <c r="A154" s="11"/>
      <c r="B154" s="304">
        <v>7698</v>
      </c>
      <c r="C154" s="16" t="s">
        <v>120</v>
      </c>
      <c r="D154" s="14">
        <f>aprile!AN154</f>
        <v>0</v>
      </c>
      <c r="E154" s="14">
        <f>maggio!AO154</f>
        <v>0</v>
      </c>
      <c r="F154" s="14">
        <f>giugno!AP154</f>
        <v>302400</v>
      </c>
      <c r="G154" s="14">
        <f>luglio!AP154</f>
        <v>108000</v>
      </c>
      <c r="H154" s="14">
        <f>agosto!AP154</f>
        <v>64800</v>
      </c>
      <c r="I154" s="14">
        <f>settembre!AP154</f>
        <v>0</v>
      </c>
      <c r="J154" s="244">
        <f t="shared" si="3"/>
        <v>475200</v>
      </c>
    </row>
    <row r="155" spans="1:10" x14ac:dyDescent="0.25">
      <c r="A155" s="41"/>
      <c r="B155" s="15"/>
      <c r="C155" s="16" t="s">
        <v>121</v>
      </c>
      <c r="D155" s="14">
        <f>aprile!AN155</f>
        <v>0</v>
      </c>
      <c r="E155" s="14">
        <f>maggio!AO155</f>
        <v>0</v>
      </c>
      <c r="F155" s="14">
        <f>giugno!AP155</f>
        <v>207360.00000000003</v>
      </c>
      <c r="G155" s="14">
        <f>luglio!AP155</f>
        <v>0</v>
      </c>
      <c r="H155" s="14">
        <f>agosto!AP155</f>
        <v>41472</v>
      </c>
      <c r="I155" s="14">
        <f>settembre!AP155</f>
        <v>0</v>
      </c>
      <c r="J155" s="244">
        <f t="shared" si="3"/>
        <v>248832.00000000003</v>
      </c>
    </row>
    <row r="156" spans="1:10" x14ac:dyDescent="0.25">
      <c r="A156" s="41"/>
      <c r="B156" s="15"/>
      <c r="C156" s="16"/>
      <c r="D156" s="14"/>
      <c r="E156" s="14"/>
      <c r="F156" s="14"/>
      <c r="G156" s="14"/>
      <c r="H156" s="14"/>
      <c r="I156" s="14"/>
      <c r="J156" s="245"/>
    </row>
    <row r="157" spans="1:10" ht="19.5" thickBot="1" x14ac:dyDescent="0.35">
      <c r="A157" s="38"/>
      <c r="B157" s="18"/>
      <c r="C157" s="236" t="s">
        <v>374</v>
      </c>
      <c r="D157" s="21">
        <f>aprile!AN157</f>
        <v>0</v>
      </c>
      <c r="E157" s="21">
        <f>maggio!AO157</f>
        <v>0</v>
      </c>
      <c r="F157" s="21">
        <f>giugno!AP157</f>
        <v>846719.99999999988</v>
      </c>
      <c r="G157" s="21">
        <f>luglio!AP157</f>
        <v>310175.99999999988</v>
      </c>
      <c r="H157" s="21">
        <f>agosto!AP157</f>
        <v>353375.99999999988</v>
      </c>
      <c r="I157" s="21">
        <f>settembre!AP157</f>
        <v>179712</v>
      </c>
      <c r="J157" s="282">
        <f t="shared" si="3"/>
        <v>1689983.9999999995</v>
      </c>
    </row>
    <row r="158" spans="1:10" ht="15.75" thickTop="1" x14ac:dyDescent="0.25">
      <c r="A158" s="7"/>
      <c r="B158" s="7"/>
      <c r="C158" s="241"/>
      <c r="D158" s="14"/>
      <c r="E158" s="14"/>
      <c r="F158" s="14"/>
      <c r="G158" s="14"/>
      <c r="H158" s="14"/>
      <c r="I158" s="14"/>
      <c r="J158" s="237"/>
    </row>
    <row r="159" spans="1:10" ht="15.75" thickBot="1" x14ac:dyDescent="0.3">
      <c r="A159" s="7"/>
      <c r="B159" s="7"/>
      <c r="C159" s="236"/>
      <c r="D159" s="242" t="s">
        <v>351</v>
      </c>
      <c r="E159" s="242" t="s">
        <v>358</v>
      </c>
      <c r="F159" s="242" t="s">
        <v>361</v>
      </c>
      <c r="G159" s="242" t="s">
        <v>363</v>
      </c>
      <c r="H159" s="242" t="s">
        <v>366</v>
      </c>
      <c r="I159" s="242" t="s">
        <v>367</v>
      </c>
      <c r="J159" s="237"/>
    </row>
    <row r="160" spans="1:10" ht="16.5" thickTop="1" thickBot="1" x14ac:dyDescent="0.3">
      <c r="C160" s="238" t="s">
        <v>375</v>
      </c>
      <c r="D160" s="239">
        <f>D157+D151+D40+D22+D11</f>
        <v>5960736</v>
      </c>
      <c r="E160" s="239">
        <f t="shared" ref="E160:I160" si="4">E157+E151+E40+E22+E11</f>
        <v>28140479.999999985</v>
      </c>
      <c r="F160" s="239">
        <f t="shared" si="4"/>
        <v>77827391.999999985</v>
      </c>
      <c r="G160" s="239">
        <f>G157+G151+G40+G22+G11</f>
        <v>75274444.799999982</v>
      </c>
      <c r="H160" s="239">
        <f t="shared" si="4"/>
        <v>54203040</v>
      </c>
      <c r="I160" s="240">
        <f t="shared" si="4"/>
        <v>40347287.999999993</v>
      </c>
    </row>
    <row r="161" spans="3:11" ht="16.5" thickTop="1" thickBot="1" x14ac:dyDescent="0.3">
      <c r="C161" s="233"/>
      <c r="D161" s="14"/>
      <c r="E161" s="14"/>
      <c r="F161" s="14"/>
      <c r="G161" s="14"/>
      <c r="H161" s="14"/>
      <c r="I161" s="14"/>
    </row>
    <row r="162" spans="3:11" ht="99.75" thickTop="1" thickBot="1" x14ac:dyDescent="0.4">
      <c r="I162" s="310" t="s">
        <v>409</v>
      </c>
      <c r="J162" s="234">
        <f>SUM(J157+J151+J40+J22+J11)</f>
        <v>281753380.79999995</v>
      </c>
      <c r="K162" s="289"/>
    </row>
    <row r="163" spans="3:11" ht="16.5" thickTop="1" thickBot="1" x14ac:dyDescent="0.3"/>
    <row r="164" spans="3:11" ht="39.75" thickTop="1" thickBot="1" x14ac:dyDescent="0.4">
      <c r="I164" s="310" t="s">
        <v>404</v>
      </c>
      <c r="J164" s="234">
        <f>SUM(J58:J92)+J13+J14+J15+J16+J17+J18+J19+J20+J24+J25+J26</f>
        <v>38834640</v>
      </c>
    </row>
    <row r="165" spans="3:11" ht="15.75" thickTop="1" x14ac:dyDescent="0.25"/>
  </sheetData>
  <printOptions horizontalCentered="1"/>
  <pageMargins left="0.70866141732283472" right="0.70866141732283472" top="0" bottom="0" header="0.31496062992125984" footer="0.31496062992125984"/>
  <pageSetup paperSize="4403" scale="92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I109"/>
  <sheetViews>
    <sheetView zoomScaleNormal="100" workbookViewId="0">
      <pane xSplit="3" ySplit="1" topLeftCell="D41" activePane="bottomRight" state="frozen"/>
      <selection pane="topRight" activeCell="D1" sqref="D1"/>
      <selection pane="bottomLeft" activeCell="A2" sqref="A2"/>
      <selection pane="bottomRight" activeCell="G99" sqref="G99"/>
    </sheetView>
  </sheetViews>
  <sheetFormatPr defaultRowHeight="15" x14ac:dyDescent="0.25"/>
  <cols>
    <col min="1" max="1" width="39.140625" bestFit="1" customWidth="1"/>
    <col min="2" max="2" width="20.7109375" style="271" customWidth="1"/>
    <col min="3" max="9" width="20.7109375" customWidth="1"/>
  </cols>
  <sheetData>
    <row r="1" spans="1:8" ht="23.25" x14ac:dyDescent="0.35">
      <c r="A1" t="s">
        <v>410</v>
      </c>
      <c r="B1" s="268"/>
      <c r="C1" s="5"/>
      <c r="D1" s="272" t="s">
        <v>144</v>
      </c>
      <c r="E1" s="272" t="s">
        <v>145</v>
      </c>
      <c r="F1" s="272" t="s">
        <v>146</v>
      </c>
      <c r="G1" s="272" t="s">
        <v>147</v>
      </c>
      <c r="H1" s="272" t="s">
        <v>148</v>
      </c>
    </row>
    <row r="2" spans="1:8" x14ac:dyDescent="0.25">
      <c r="B2" s="268"/>
      <c r="C2" s="5"/>
      <c r="D2" s="5"/>
      <c r="E2" s="5"/>
      <c r="F2" s="5"/>
      <c r="G2" s="5"/>
      <c r="H2" s="5"/>
    </row>
    <row r="3" spans="1:8" x14ac:dyDescent="0.25">
      <c r="A3" s="55" t="s">
        <v>149</v>
      </c>
      <c r="B3" s="311">
        <v>1303998</v>
      </c>
      <c r="C3" s="56"/>
      <c r="D3" s="56">
        <f>B3</f>
        <v>1303998</v>
      </c>
      <c r="E3" s="56"/>
      <c r="F3" s="56"/>
      <c r="G3" s="56"/>
      <c r="H3" s="56"/>
    </row>
    <row r="4" spans="1:8" x14ac:dyDescent="0.25">
      <c r="A4" s="55" t="s">
        <v>150</v>
      </c>
      <c r="B4" s="311">
        <v>4324664</v>
      </c>
      <c r="C4" s="56"/>
      <c r="D4" s="56"/>
      <c r="E4" s="56"/>
      <c r="F4" s="56"/>
      <c r="G4" s="56">
        <f>B4</f>
        <v>4324664</v>
      </c>
      <c r="H4" s="56"/>
    </row>
    <row r="5" spans="1:8" x14ac:dyDescent="0.25">
      <c r="A5" s="55" t="s">
        <v>151</v>
      </c>
      <c r="B5" s="311">
        <v>8383378</v>
      </c>
      <c r="C5" s="56"/>
      <c r="D5" s="56">
        <f>B5</f>
        <v>8383378</v>
      </c>
      <c r="E5" s="56"/>
      <c r="F5" s="56"/>
      <c r="G5" s="56"/>
      <c r="H5" s="56"/>
    </row>
    <row r="6" spans="1:8" x14ac:dyDescent="0.25">
      <c r="A6" s="55" t="s">
        <v>152</v>
      </c>
      <c r="B6" s="311">
        <v>5732192</v>
      </c>
      <c r="C6" s="56"/>
      <c r="D6" s="56">
        <f>B6</f>
        <v>5732192</v>
      </c>
      <c r="E6" s="56"/>
      <c r="F6" s="56"/>
      <c r="G6" s="56"/>
      <c r="H6" s="56"/>
    </row>
    <row r="7" spans="1:8" x14ac:dyDescent="0.25">
      <c r="A7" s="55" t="s">
        <v>153</v>
      </c>
      <c r="B7" s="311">
        <v>6670898</v>
      </c>
      <c r="C7" s="56"/>
      <c r="D7" s="56"/>
      <c r="E7" s="56">
        <f>B7</f>
        <v>6670898</v>
      </c>
      <c r="F7" s="56"/>
      <c r="G7" s="56"/>
      <c r="H7" s="56"/>
    </row>
    <row r="8" spans="1:8" x14ac:dyDescent="0.25">
      <c r="A8" s="55" t="s">
        <v>154</v>
      </c>
      <c r="B8" s="311">
        <v>1372425</v>
      </c>
      <c r="C8" s="56"/>
      <c r="D8" s="56"/>
      <c r="E8" s="56"/>
      <c r="F8" s="56"/>
      <c r="G8" s="56">
        <f>B8</f>
        <v>1372425</v>
      </c>
      <c r="H8" s="56"/>
    </row>
    <row r="9" spans="1:8" x14ac:dyDescent="0.25">
      <c r="A9" s="55" t="s">
        <v>155</v>
      </c>
      <c r="B9" s="311">
        <v>7962196</v>
      </c>
      <c r="C9" s="56"/>
      <c r="D9" s="56"/>
      <c r="E9" s="56">
        <f>B9</f>
        <v>7962196</v>
      </c>
      <c r="F9" s="56"/>
      <c r="G9" s="56"/>
      <c r="H9" s="56"/>
    </row>
    <row r="10" spans="1:8" x14ac:dyDescent="0.25">
      <c r="A10" s="55" t="s">
        <v>156</v>
      </c>
      <c r="B10" s="311">
        <v>4175618</v>
      </c>
      <c r="C10" s="56"/>
      <c r="D10" s="56"/>
      <c r="E10" s="56">
        <f>B10</f>
        <v>4175618</v>
      </c>
      <c r="F10" s="56"/>
      <c r="G10" s="56"/>
      <c r="H10" s="56"/>
    </row>
    <row r="11" spans="1:8" x14ac:dyDescent="0.25">
      <c r="A11" s="55" t="s">
        <v>157</v>
      </c>
      <c r="B11" s="311">
        <v>5316189</v>
      </c>
      <c r="C11" s="56"/>
      <c r="D11" s="56"/>
      <c r="E11" s="56">
        <f>B11</f>
        <v>5316189</v>
      </c>
      <c r="F11" s="56"/>
      <c r="G11" s="56"/>
      <c r="H11" s="56"/>
    </row>
    <row r="12" spans="1:8" x14ac:dyDescent="0.25">
      <c r="A12" s="55" t="s">
        <v>158</v>
      </c>
      <c r="B12" s="311">
        <v>2670215</v>
      </c>
      <c r="C12" s="56"/>
      <c r="D12" s="56"/>
      <c r="E12" s="56"/>
      <c r="F12" s="56">
        <f>B12</f>
        <v>2670215</v>
      </c>
      <c r="G12" s="56"/>
      <c r="H12" s="56"/>
    </row>
    <row r="13" spans="1:8" x14ac:dyDescent="0.25">
      <c r="A13" s="55" t="s">
        <v>159</v>
      </c>
      <c r="B13" s="311">
        <v>3629710</v>
      </c>
      <c r="C13" s="56"/>
      <c r="D13" s="56"/>
      <c r="E13" s="56"/>
      <c r="F13" s="56"/>
      <c r="G13" s="56">
        <f>B13</f>
        <v>3629710</v>
      </c>
      <c r="H13" s="56"/>
    </row>
    <row r="14" spans="1:8" x14ac:dyDescent="0.25">
      <c r="A14" s="55" t="s">
        <v>160</v>
      </c>
      <c r="B14" s="311">
        <v>6035252</v>
      </c>
      <c r="C14" s="56"/>
      <c r="D14" s="56"/>
      <c r="E14" s="56"/>
      <c r="F14" s="56"/>
      <c r="G14" s="56">
        <f t="shared" ref="G14:G19" si="0">B14</f>
        <v>6035252</v>
      </c>
      <c r="H14" s="56"/>
    </row>
    <row r="15" spans="1:8" x14ac:dyDescent="0.25">
      <c r="A15" s="55" t="s">
        <v>161</v>
      </c>
      <c r="B15" s="311">
        <v>445166</v>
      </c>
      <c r="C15" s="56"/>
      <c r="D15" s="56"/>
      <c r="E15" s="56"/>
      <c r="F15" s="56"/>
      <c r="G15" s="56">
        <f t="shared" si="0"/>
        <v>445166</v>
      </c>
      <c r="H15" s="56"/>
    </row>
    <row r="16" spans="1:8" x14ac:dyDescent="0.25">
      <c r="A16" s="55" t="s">
        <v>162</v>
      </c>
      <c r="B16" s="311">
        <v>8775982</v>
      </c>
      <c r="C16" s="56"/>
      <c r="D16" s="56"/>
      <c r="E16" s="56"/>
      <c r="F16" s="56"/>
      <c r="G16" s="56">
        <f t="shared" si="0"/>
        <v>8775982</v>
      </c>
      <c r="H16" s="56"/>
    </row>
    <row r="17" spans="1:8" x14ac:dyDescent="0.25">
      <c r="A17" s="55" t="s">
        <v>163</v>
      </c>
      <c r="B17" s="311">
        <v>6402324</v>
      </c>
      <c r="C17" s="56"/>
      <c r="D17" s="56"/>
      <c r="E17" s="56"/>
      <c r="F17" s="56"/>
      <c r="G17" s="56">
        <f t="shared" si="0"/>
        <v>6402324</v>
      </c>
      <c r="H17" s="56"/>
    </row>
    <row r="18" spans="1:8" x14ac:dyDescent="0.25">
      <c r="A18" s="55" t="s">
        <v>164</v>
      </c>
      <c r="B18" s="311">
        <v>4984628</v>
      </c>
      <c r="C18" s="56"/>
      <c r="D18" s="56"/>
      <c r="E18" s="56"/>
      <c r="F18" s="56"/>
      <c r="G18" s="56">
        <f t="shared" si="0"/>
        <v>4984628</v>
      </c>
      <c r="H18" s="56"/>
    </row>
    <row r="19" spans="1:8" x14ac:dyDescent="0.25">
      <c r="A19" s="55" t="s">
        <v>165</v>
      </c>
      <c r="B19" s="311">
        <v>3470558</v>
      </c>
      <c r="C19" s="56"/>
      <c r="D19" s="56"/>
      <c r="E19" s="56"/>
      <c r="F19" s="56"/>
      <c r="G19" s="56">
        <f t="shared" si="0"/>
        <v>3470558</v>
      </c>
      <c r="H19" s="56"/>
    </row>
    <row r="20" spans="1:8" ht="15.75" thickBot="1" x14ac:dyDescent="0.3">
      <c r="A20" s="55" t="s">
        <v>166</v>
      </c>
      <c r="B20" s="311">
        <v>11390397</v>
      </c>
      <c r="C20" s="56"/>
      <c r="D20" s="56"/>
      <c r="E20" s="56">
        <f>B20</f>
        <v>11390397</v>
      </c>
      <c r="F20" s="56"/>
      <c r="G20" s="56"/>
      <c r="H20" s="56"/>
    </row>
    <row r="21" spans="1:8" x14ac:dyDescent="0.25">
      <c r="A21" s="55" t="s">
        <v>167</v>
      </c>
      <c r="B21" s="269"/>
      <c r="C21" s="56"/>
      <c r="D21" s="57">
        <f>SUM(D3:D20)/10000</f>
        <v>1541.9567999999999</v>
      </c>
      <c r="E21" s="57">
        <f>SUM(E3:E20)/10000</f>
        <v>3551.5297999999998</v>
      </c>
      <c r="F21" s="57">
        <f>SUM(F3:F20)/10000</f>
        <v>267.0215</v>
      </c>
      <c r="G21" s="57">
        <f>SUM(G3:G20)/10000</f>
        <v>3944.0709000000002</v>
      </c>
      <c r="H21" s="57">
        <f>SUM(H3:H20)/10000</f>
        <v>0</v>
      </c>
    </row>
    <row r="22" spans="1:8" x14ac:dyDescent="0.25">
      <c r="B22" s="268"/>
      <c r="C22" s="5"/>
      <c r="D22" s="5"/>
      <c r="E22" s="5"/>
      <c r="F22" s="5"/>
      <c r="G22" s="5"/>
      <c r="H22" s="5"/>
    </row>
    <row r="23" spans="1:8" x14ac:dyDescent="0.25">
      <c r="B23" s="268"/>
      <c r="C23" s="5"/>
      <c r="D23" s="5"/>
      <c r="E23" s="5"/>
      <c r="F23" s="5"/>
      <c r="G23" s="5"/>
      <c r="H23" s="5"/>
    </row>
    <row r="24" spans="1:8" x14ac:dyDescent="0.25">
      <c r="B24" s="268"/>
      <c r="C24" s="5"/>
      <c r="D24" s="5"/>
      <c r="E24" s="5"/>
      <c r="F24" s="5"/>
      <c r="G24" s="5"/>
      <c r="H24" s="5"/>
    </row>
    <row r="25" spans="1:8" x14ac:dyDescent="0.25">
      <c r="A25" t="s">
        <v>390</v>
      </c>
      <c r="B25" s="313">
        <v>6748735</v>
      </c>
      <c r="C25" s="5"/>
      <c r="D25" s="5"/>
      <c r="E25" s="5"/>
      <c r="F25" s="5"/>
      <c r="G25" s="5"/>
      <c r="H25" s="5"/>
    </row>
    <row r="26" spans="1:8" x14ac:dyDescent="0.25">
      <c r="A26" t="s">
        <v>168</v>
      </c>
      <c r="B26" s="313"/>
      <c r="C26" s="5"/>
      <c r="D26" s="5"/>
      <c r="E26" s="5"/>
      <c r="F26" s="5"/>
      <c r="G26" s="5"/>
      <c r="H26" s="5"/>
    </row>
    <row r="27" spans="1:8" x14ac:dyDescent="0.25">
      <c r="A27" s="61" t="s">
        <v>169</v>
      </c>
      <c r="B27" s="314">
        <v>91470</v>
      </c>
      <c r="C27" s="5"/>
      <c r="D27" s="5"/>
      <c r="E27" s="5"/>
      <c r="F27" s="5"/>
      <c r="G27" s="5"/>
      <c r="H27" s="5"/>
    </row>
    <row r="28" spans="1:8" x14ac:dyDescent="0.25">
      <c r="A28" s="61" t="s">
        <v>212</v>
      </c>
      <c r="B28" s="314">
        <v>445959</v>
      </c>
      <c r="C28" s="5"/>
      <c r="D28" s="5"/>
      <c r="E28" s="5"/>
      <c r="F28" s="5"/>
      <c r="G28" s="5"/>
      <c r="H28" s="5"/>
    </row>
    <row r="29" spans="1:8" x14ac:dyDescent="0.25">
      <c r="A29" s="61" t="s">
        <v>213</v>
      </c>
      <c r="B29" s="314">
        <v>466465</v>
      </c>
      <c r="C29" s="5"/>
      <c r="D29" s="5"/>
      <c r="E29" s="5"/>
      <c r="F29" s="5"/>
      <c r="G29" s="5"/>
      <c r="H29" s="5"/>
    </row>
    <row r="30" spans="1:8" x14ac:dyDescent="0.25">
      <c r="A30" s="61" t="s">
        <v>216</v>
      </c>
      <c r="B30" s="314">
        <v>201318</v>
      </c>
      <c r="C30" s="62"/>
      <c r="D30" s="5"/>
      <c r="E30" s="5"/>
      <c r="F30" s="5"/>
      <c r="G30" s="5"/>
      <c r="H30" s="5"/>
    </row>
    <row r="31" spans="1:8" x14ac:dyDescent="0.25">
      <c r="A31" s="61" t="s">
        <v>214</v>
      </c>
      <c r="B31" s="314">
        <v>781083</v>
      </c>
      <c r="C31" s="5"/>
      <c r="D31" s="5"/>
      <c r="E31" s="5"/>
      <c r="F31" s="5"/>
      <c r="G31" s="5"/>
      <c r="H31" s="5"/>
    </row>
    <row r="32" spans="1:8" x14ac:dyDescent="0.25">
      <c r="A32" s="61" t="s">
        <v>215</v>
      </c>
      <c r="B32" s="314">
        <v>149490</v>
      </c>
      <c r="C32" s="5"/>
      <c r="D32" s="5"/>
      <c r="E32" s="5"/>
      <c r="F32" s="5"/>
      <c r="G32" s="5"/>
      <c r="H32" s="5"/>
    </row>
    <row r="33" spans="1:8" x14ac:dyDescent="0.25">
      <c r="A33" s="61" t="s">
        <v>170</v>
      </c>
      <c r="B33" s="314">
        <v>8201</v>
      </c>
      <c r="C33" s="5"/>
      <c r="D33" s="5"/>
      <c r="E33" s="5"/>
      <c r="F33" s="5"/>
      <c r="G33" s="5"/>
      <c r="H33" s="5"/>
    </row>
    <row r="34" spans="1:8" x14ac:dyDescent="0.25">
      <c r="A34" s="61" t="s">
        <v>217</v>
      </c>
      <c r="B34" s="314">
        <v>326178</v>
      </c>
      <c r="C34" s="5"/>
      <c r="D34" s="5"/>
      <c r="E34" s="5"/>
      <c r="F34" s="5"/>
      <c r="G34" s="5"/>
      <c r="H34" s="5"/>
    </row>
    <row r="35" spans="1:8" x14ac:dyDescent="0.25">
      <c r="A35" s="61" t="s">
        <v>383</v>
      </c>
      <c r="B35" s="314">
        <v>16156</v>
      </c>
      <c r="C35" s="5"/>
      <c r="D35" s="5"/>
      <c r="E35" s="5"/>
      <c r="F35" s="5"/>
      <c r="G35" s="5"/>
      <c r="H35" s="5"/>
    </row>
    <row r="36" spans="1:8" x14ac:dyDescent="0.25">
      <c r="A36" s="61" t="s">
        <v>384</v>
      </c>
      <c r="B36" s="314">
        <v>551608</v>
      </c>
      <c r="C36" s="5"/>
      <c r="D36" s="5"/>
      <c r="E36" s="5"/>
      <c r="F36" s="5"/>
      <c r="G36" s="5"/>
      <c r="H36" s="5"/>
    </row>
    <row r="37" spans="1:8" x14ac:dyDescent="0.25">
      <c r="A37" s="61" t="s">
        <v>385</v>
      </c>
      <c r="B37" s="314">
        <v>311004</v>
      </c>
      <c r="C37" s="5"/>
      <c r="D37" s="5"/>
      <c r="E37" s="5"/>
      <c r="F37" s="5"/>
      <c r="G37" s="5"/>
      <c r="H37" s="5"/>
    </row>
    <row r="38" spans="1:8" x14ac:dyDescent="0.25">
      <c r="A38" s="61" t="s">
        <v>386</v>
      </c>
      <c r="B38" s="314">
        <v>334171</v>
      </c>
      <c r="C38" s="5"/>
      <c r="D38" s="5"/>
      <c r="E38" s="5"/>
      <c r="F38" s="5"/>
      <c r="G38" s="5"/>
      <c r="H38" s="5"/>
    </row>
    <row r="39" spans="1:8" x14ac:dyDescent="0.25">
      <c r="A39" s="61" t="s">
        <v>171</v>
      </c>
      <c r="B39" s="314">
        <v>155080</v>
      </c>
      <c r="C39" s="5"/>
      <c r="D39" s="5"/>
      <c r="E39" s="5"/>
      <c r="F39" s="5"/>
      <c r="G39" s="5"/>
      <c r="H39" s="5"/>
    </row>
    <row r="40" spans="1:8" x14ac:dyDescent="0.25">
      <c r="A40" s="61" t="s">
        <v>387</v>
      </c>
      <c r="B40" s="314">
        <v>109131</v>
      </c>
      <c r="C40" s="5"/>
      <c r="D40" s="5"/>
      <c r="E40" s="5"/>
      <c r="F40" s="5"/>
      <c r="G40" s="5"/>
      <c r="H40" s="5"/>
    </row>
    <row r="41" spans="1:8" x14ac:dyDescent="0.25">
      <c r="A41" s="61" t="s">
        <v>388</v>
      </c>
      <c r="B41" s="314">
        <v>87711</v>
      </c>
      <c r="C41" s="5"/>
      <c r="D41" s="5"/>
      <c r="E41" s="5"/>
      <c r="F41" s="5"/>
      <c r="G41" s="5"/>
      <c r="H41" s="5"/>
    </row>
    <row r="42" spans="1:8" x14ac:dyDescent="0.25">
      <c r="A42" s="61" t="s">
        <v>172</v>
      </c>
      <c r="B42" s="314">
        <v>14740</v>
      </c>
      <c r="C42" s="5"/>
      <c r="D42" s="5"/>
      <c r="E42" s="5"/>
      <c r="F42" s="5"/>
      <c r="G42" s="5"/>
      <c r="H42" s="5"/>
    </row>
    <row r="43" spans="1:8" x14ac:dyDescent="0.25">
      <c r="A43" t="s">
        <v>173</v>
      </c>
      <c r="B43" s="268">
        <f>SUM(B27:B42)</f>
        <v>4049765</v>
      </c>
      <c r="C43" s="5" t="s">
        <v>412</v>
      </c>
      <c r="D43" s="5"/>
      <c r="E43" s="5"/>
      <c r="F43" s="5">
        <f>B43/10000</f>
        <v>404.97649999999999</v>
      </c>
      <c r="G43" s="5"/>
      <c r="H43" s="5"/>
    </row>
    <row r="44" spans="1:8" x14ac:dyDescent="0.25">
      <c r="A44" t="s">
        <v>174</v>
      </c>
      <c r="B44" s="268">
        <f>B25-B43</f>
        <v>2698970</v>
      </c>
      <c r="C44" s="5" t="s">
        <v>412</v>
      </c>
      <c r="D44" s="5"/>
      <c r="E44" s="5">
        <f>B44/10000</f>
        <v>269.89699999999999</v>
      </c>
      <c r="F44" s="5"/>
      <c r="G44" s="5"/>
      <c r="H44" s="5"/>
    </row>
    <row r="45" spans="1:8" x14ac:dyDescent="0.25">
      <c r="B45" s="268"/>
      <c r="C45" s="5"/>
      <c r="D45" s="5"/>
      <c r="E45" s="5"/>
      <c r="F45" s="5"/>
      <c r="G45" s="5"/>
      <c r="H45" s="5"/>
    </row>
    <row r="46" spans="1:8" x14ac:dyDescent="0.25">
      <c r="A46" s="58" t="s">
        <v>389</v>
      </c>
      <c r="B46" s="312">
        <v>914383</v>
      </c>
      <c r="C46" s="59"/>
      <c r="D46" s="59">
        <f>B46</f>
        <v>914383</v>
      </c>
      <c r="E46" s="59"/>
      <c r="F46" s="59"/>
      <c r="G46" s="59"/>
      <c r="H46" s="59"/>
    </row>
    <row r="47" spans="1:8" x14ac:dyDescent="0.25">
      <c r="A47" s="58" t="s">
        <v>175</v>
      </c>
      <c r="B47" s="312">
        <v>13012</v>
      </c>
      <c r="C47" s="59"/>
      <c r="D47" s="59">
        <f>B47</f>
        <v>13012</v>
      </c>
      <c r="E47" s="59"/>
      <c r="F47" s="59"/>
      <c r="G47" s="59"/>
      <c r="H47" s="59"/>
    </row>
    <row r="48" spans="1:8" x14ac:dyDescent="0.25">
      <c r="A48" s="58" t="s">
        <v>176</v>
      </c>
      <c r="B48" s="312">
        <v>277911</v>
      </c>
      <c r="C48" s="59"/>
      <c r="D48" s="59">
        <f>B48</f>
        <v>277911</v>
      </c>
      <c r="E48" s="59"/>
      <c r="F48" s="59"/>
      <c r="G48" s="59"/>
      <c r="H48" s="59"/>
    </row>
    <row r="49" spans="1:8" x14ac:dyDescent="0.25">
      <c r="A49" s="58" t="s">
        <v>177</v>
      </c>
      <c r="B49" s="312">
        <v>3415585</v>
      </c>
      <c r="C49" s="59"/>
      <c r="D49" s="59">
        <f>B49</f>
        <v>3415585</v>
      </c>
      <c r="E49" s="59"/>
      <c r="F49" s="59"/>
      <c r="G49" s="59"/>
      <c r="H49" s="59"/>
    </row>
    <row r="50" spans="1:8" x14ac:dyDescent="0.25">
      <c r="A50" s="58" t="s">
        <v>178</v>
      </c>
      <c r="B50" s="312">
        <v>7250829</v>
      </c>
      <c r="C50" s="59"/>
      <c r="D50" s="59"/>
      <c r="E50" s="59">
        <f>B50</f>
        <v>7250829</v>
      </c>
      <c r="F50" s="59"/>
      <c r="G50" s="59"/>
      <c r="H50" s="59"/>
    </row>
    <row r="51" spans="1:8" x14ac:dyDescent="0.25">
      <c r="A51" s="58" t="s">
        <v>179</v>
      </c>
      <c r="B51" s="312">
        <v>2022466</v>
      </c>
      <c r="C51" s="59"/>
      <c r="D51" s="59"/>
      <c r="E51" s="59">
        <f t="shared" ref="E51:E61" si="1">B51</f>
        <v>2022466</v>
      </c>
      <c r="F51" s="59"/>
      <c r="G51" s="59"/>
      <c r="H51" s="59"/>
    </row>
    <row r="52" spans="1:8" x14ac:dyDescent="0.25">
      <c r="A52" s="58" t="s">
        <v>180</v>
      </c>
      <c r="B52" s="312">
        <v>52852</v>
      </c>
      <c r="C52" s="59"/>
      <c r="D52" s="59"/>
      <c r="E52" s="59">
        <f t="shared" si="1"/>
        <v>52852</v>
      </c>
      <c r="F52" s="59"/>
      <c r="G52" s="59"/>
      <c r="H52" s="59"/>
    </row>
    <row r="53" spans="1:8" x14ac:dyDescent="0.25">
      <c r="A53" s="58" t="s">
        <v>181</v>
      </c>
      <c r="B53" s="312">
        <v>6613878</v>
      </c>
      <c r="C53" s="59"/>
      <c r="D53" s="59"/>
      <c r="E53" s="59">
        <f t="shared" si="1"/>
        <v>6613878</v>
      </c>
      <c r="F53" s="59"/>
      <c r="G53" s="59"/>
      <c r="H53" s="59"/>
    </row>
    <row r="54" spans="1:8" x14ac:dyDescent="0.25">
      <c r="A54" s="58" t="s">
        <v>182</v>
      </c>
      <c r="B54" s="312">
        <v>2516725</v>
      </c>
      <c r="C54" s="59"/>
      <c r="D54" s="59"/>
      <c r="E54" s="59">
        <f t="shared" si="1"/>
        <v>2516725</v>
      </c>
      <c r="F54" s="59"/>
      <c r="G54" s="59"/>
      <c r="H54" s="59"/>
    </row>
    <row r="55" spans="1:8" x14ac:dyDescent="0.25">
      <c r="A55" s="58" t="s">
        <v>183</v>
      </c>
      <c r="B55" s="312">
        <v>1902807</v>
      </c>
      <c r="C55" s="59"/>
      <c r="D55" s="59"/>
      <c r="E55" s="59">
        <f t="shared" si="1"/>
        <v>1902807</v>
      </c>
      <c r="F55" s="59"/>
      <c r="G55" s="59"/>
      <c r="H55" s="59"/>
    </row>
    <row r="56" spans="1:8" x14ac:dyDescent="0.25">
      <c r="A56" s="58" t="s">
        <v>184</v>
      </c>
      <c r="B56" s="312">
        <v>2755130</v>
      </c>
      <c r="C56" s="59"/>
      <c r="D56" s="59"/>
      <c r="E56" s="59">
        <f t="shared" si="1"/>
        <v>2755130</v>
      </c>
      <c r="F56" s="59"/>
      <c r="G56" s="59"/>
      <c r="H56" s="59"/>
    </row>
    <row r="57" spans="1:8" x14ac:dyDescent="0.25">
      <c r="A57" s="58" t="s">
        <v>185</v>
      </c>
      <c r="B57" s="312">
        <v>4260862</v>
      </c>
      <c r="C57" s="59"/>
      <c r="D57" s="59"/>
      <c r="E57" s="59">
        <f t="shared" si="1"/>
        <v>4260862</v>
      </c>
      <c r="F57" s="59"/>
      <c r="G57" s="59"/>
      <c r="H57" s="59"/>
    </row>
    <row r="58" spans="1:8" x14ac:dyDescent="0.25">
      <c r="A58" s="58" t="s">
        <v>186</v>
      </c>
      <c r="B58" s="312">
        <v>6768572</v>
      </c>
      <c r="C58" s="59"/>
      <c r="D58" s="59"/>
      <c r="E58" s="59">
        <f t="shared" si="1"/>
        <v>6768572</v>
      </c>
      <c r="F58" s="59"/>
      <c r="G58" s="59"/>
      <c r="H58" s="59"/>
    </row>
    <row r="59" spans="1:8" x14ac:dyDescent="0.25">
      <c r="A59" s="58" t="s">
        <v>187</v>
      </c>
      <c r="B59" s="312">
        <v>1768972</v>
      </c>
      <c r="C59" s="59"/>
      <c r="D59" s="59"/>
      <c r="E59" s="59">
        <f t="shared" si="1"/>
        <v>1768972</v>
      </c>
      <c r="F59" s="59"/>
      <c r="G59" s="59"/>
      <c r="H59" s="59"/>
    </row>
    <row r="60" spans="1:8" x14ac:dyDescent="0.25">
      <c r="A60" s="58" t="s">
        <v>188</v>
      </c>
      <c r="B60" s="312">
        <v>7315706</v>
      </c>
      <c r="C60" s="59"/>
      <c r="D60" s="59"/>
      <c r="E60" s="59">
        <f t="shared" si="1"/>
        <v>7315706</v>
      </c>
      <c r="F60" s="59"/>
      <c r="G60" s="59"/>
      <c r="H60" s="59"/>
    </row>
    <row r="61" spans="1:8" x14ac:dyDescent="0.25">
      <c r="A61" s="58" t="s">
        <v>189</v>
      </c>
      <c r="B61" s="312">
        <v>7436564</v>
      </c>
      <c r="C61" s="59"/>
      <c r="D61" s="59"/>
      <c r="E61" s="59">
        <f t="shared" si="1"/>
        <v>7436564</v>
      </c>
      <c r="F61" s="59"/>
      <c r="G61" s="59"/>
      <c r="H61" s="59"/>
    </row>
    <row r="62" spans="1:8" x14ac:dyDescent="0.25">
      <c r="A62" s="58"/>
      <c r="B62" s="270"/>
      <c r="C62" s="59"/>
      <c r="D62" s="59"/>
      <c r="E62" s="59"/>
      <c r="F62" s="59"/>
      <c r="G62" s="59"/>
      <c r="H62" s="59"/>
    </row>
    <row r="63" spans="1:8" x14ac:dyDescent="0.25">
      <c r="A63" s="58" t="s">
        <v>190</v>
      </c>
      <c r="B63" s="312">
        <v>1874424</v>
      </c>
      <c r="C63" s="59"/>
      <c r="D63" s="59"/>
      <c r="E63" s="59"/>
      <c r="F63" s="59"/>
      <c r="G63" s="59">
        <f>B63</f>
        <v>1874424</v>
      </c>
      <c r="H63" s="59"/>
    </row>
    <row r="64" spans="1:8" x14ac:dyDescent="0.25">
      <c r="A64" s="58" t="s">
        <v>191</v>
      </c>
      <c r="B64" s="312">
        <v>4469009</v>
      </c>
      <c r="C64" s="59"/>
      <c r="D64" s="59"/>
      <c r="E64" s="59"/>
      <c r="F64" s="59"/>
      <c r="G64" s="59">
        <f t="shared" ref="G64:G78" si="2">B64</f>
        <v>4469009</v>
      </c>
      <c r="H64" s="59"/>
    </row>
    <row r="65" spans="1:8" x14ac:dyDescent="0.25">
      <c r="A65" s="58" t="s">
        <v>192</v>
      </c>
      <c r="B65" s="312">
        <v>6119208</v>
      </c>
      <c r="C65" s="59"/>
      <c r="D65" s="59"/>
      <c r="E65" s="59"/>
      <c r="F65" s="59"/>
      <c r="G65" s="59">
        <f t="shared" si="2"/>
        <v>6119208</v>
      </c>
      <c r="H65" s="59"/>
    </row>
    <row r="66" spans="1:8" x14ac:dyDescent="0.25">
      <c r="A66" s="58" t="s">
        <v>193</v>
      </c>
      <c r="B66" s="312">
        <v>11484257</v>
      </c>
      <c r="C66" s="59"/>
      <c r="D66" s="59"/>
      <c r="E66" s="59"/>
      <c r="F66" s="59"/>
      <c r="G66" s="59">
        <f t="shared" si="2"/>
        <v>11484257</v>
      </c>
      <c r="H66" s="59"/>
    </row>
    <row r="67" spans="1:8" x14ac:dyDescent="0.25">
      <c r="A67" s="58" t="s">
        <v>194</v>
      </c>
      <c r="B67" s="312">
        <v>5992048</v>
      </c>
      <c r="C67" s="59"/>
      <c r="D67" s="59"/>
      <c r="E67" s="59"/>
      <c r="F67" s="59"/>
      <c r="G67" s="59">
        <f t="shared" si="2"/>
        <v>5992048</v>
      </c>
      <c r="H67" s="59"/>
    </row>
    <row r="68" spans="1:8" x14ac:dyDescent="0.25">
      <c r="A68" s="58" t="s">
        <v>195</v>
      </c>
      <c r="B68" s="312">
        <v>3290593</v>
      </c>
      <c r="C68" s="59"/>
      <c r="D68" s="59"/>
      <c r="E68" s="59"/>
      <c r="F68" s="59"/>
      <c r="G68" s="59">
        <f t="shared" si="2"/>
        <v>3290593</v>
      </c>
      <c r="H68" s="59"/>
    </row>
    <row r="69" spans="1:8" x14ac:dyDescent="0.25">
      <c r="A69" s="58" t="s">
        <v>196</v>
      </c>
      <c r="B69" s="312">
        <v>9280283</v>
      </c>
      <c r="C69" s="59"/>
      <c r="D69" s="59"/>
      <c r="E69" s="59"/>
      <c r="F69" s="59"/>
      <c r="G69" s="59">
        <f t="shared" si="2"/>
        <v>9280283</v>
      </c>
      <c r="H69" s="59"/>
    </row>
    <row r="70" spans="1:8" x14ac:dyDescent="0.25">
      <c r="A70" s="58" t="s">
        <v>197</v>
      </c>
      <c r="B70" s="312">
        <v>6010389</v>
      </c>
      <c r="C70" s="59"/>
      <c r="D70" s="59"/>
      <c r="E70" s="59"/>
      <c r="F70" s="59"/>
      <c r="G70" s="59">
        <f t="shared" si="2"/>
        <v>6010389</v>
      </c>
      <c r="H70" s="59"/>
    </row>
    <row r="71" spans="1:8" x14ac:dyDescent="0.25">
      <c r="A71" s="58" t="s">
        <v>198</v>
      </c>
      <c r="B71" s="312">
        <v>7496973</v>
      </c>
      <c r="C71" s="59"/>
      <c r="D71" s="59"/>
      <c r="E71" s="59"/>
      <c r="F71" s="59"/>
      <c r="G71" s="59">
        <f t="shared" si="2"/>
        <v>7496973</v>
      </c>
      <c r="H71" s="59"/>
    </row>
    <row r="72" spans="1:8" x14ac:dyDescent="0.25">
      <c r="A72" s="58" t="s">
        <v>199</v>
      </c>
      <c r="B72" s="312">
        <v>6328536</v>
      </c>
      <c r="C72" s="59"/>
      <c r="D72" s="59"/>
      <c r="E72" s="59"/>
      <c r="F72" s="59"/>
      <c r="G72" s="59">
        <f t="shared" si="2"/>
        <v>6328536</v>
      </c>
      <c r="H72" s="59"/>
    </row>
    <row r="73" spans="1:8" x14ac:dyDescent="0.25">
      <c r="A73" s="58" t="s">
        <v>200</v>
      </c>
      <c r="B73" s="312">
        <v>14838688</v>
      </c>
      <c r="C73" s="59"/>
      <c r="D73" s="59"/>
      <c r="E73" s="59"/>
      <c r="F73" s="59"/>
      <c r="G73" s="59">
        <f t="shared" si="2"/>
        <v>14838688</v>
      </c>
      <c r="H73" s="59"/>
    </row>
    <row r="74" spans="1:8" x14ac:dyDescent="0.25">
      <c r="A74" s="58" t="s">
        <v>201</v>
      </c>
      <c r="B74" s="312">
        <v>4691893</v>
      </c>
      <c r="C74" s="59"/>
      <c r="D74" s="59"/>
      <c r="E74" s="59"/>
      <c r="F74" s="59"/>
      <c r="G74" s="59">
        <f t="shared" si="2"/>
        <v>4691893</v>
      </c>
      <c r="H74" s="59"/>
    </row>
    <row r="75" spans="1:8" x14ac:dyDescent="0.25">
      <c r="A75" s="58" t="s">
        <v>202</v>
      </c>
      <c r="B75" s="312">
        <v>19381096</v>
      </c>
      <c r="C75" s="59"/>
      <c r="D75" s="59"/>
      <c r="E75" s="59"/>
      <c r="F75" s="59"/>
      <c r="G75" s="59">
        <f t="shared" si="2"/>
        <v>19381096</v>
      </c>
      <c r="H75" s="59"/>
    </row>
    <row r="76" spans="1:8" x14ac:dyDescent="0.25">
      <c r="A76" s="58" t="s">
        <v>203</v>
      </c>
      <c r="B76" s="312">
        <v>2012737</v>
      </c>
      <c r="C76" s="59"/>
      <c r="D76" s="59"/>
      <c r="E76" s="59"/>
      <c r="F76" s="59"/>
      <c r="G76" s="59">
        <f t="shared" si="2"/>
        <v>2012737</v>
      </c>
      <c r="H76" s="59"/>
    </row>
    <row r="77" spans="1:8" x14ac:dyDescent="0.25">
      <c r="A77" s="58" t="s">
        <v>204</v>
      </c>
      <c r="B77" s="312">
        <v>1862046</v>
      </c>
      <c r="C77" s="59"/>
      <c r="D77" s="59"/>
      <c r="E77" s="59"/>
      <c r="F77" s="59"/>
      <c r="G77" s="59">
        <f t="shared" si="2"/>
        <v>1862046</v>
      </c>
      <c r="H77" s="59"/>
    </row>
    <row r="78" spans="1:8" ht="15.75" thickBot="1" x14ac:dyDescent="0.3">
      <c r="A78" s="58" t="s">
        <v>205</v>
      </c>
      <c r="B78" s="312">
        <v>204139</v>
      </c>
      <c r="C78" s="59"/>
      <c r="D78" s="59"/>
      <c r="E78" s="59"/>
      <c r="F78" s="59"/>
      <c r="G78" s="59">
        <f t="shared" si="2"/>
        <v>204139</v>
      </c>
      <c r="H78" s="59"/>
    </row>
    <row r="79" spans="1:8" x14ac:dyDescent="0.25">
      <c r="A79" s="58" t="s">
        <v>206</v>
      </c>
      <c r="B79" s="275"/>
      <c r="C79" s="59"/>
      <c r="D79" s="60">
        <f>SUM(D46:D77)/10000</f>
        <v>462.08909999999997</v>
      </c>
      <c r="E79" s="60">
        <f>SUM(E46:E77)/10000</f>
        <v>5066.5362999999998</v>
      </c>
      <c r="F79" s="60">
        <f>SUM(F46:F77)/10000</f>
        <v>0</v>
      </c>
      <c r="G79" s="60">
        <f>SUM(G46:G78)/10000</f>
        <v>10533.6319</v>
      </c>
      <c r="H79" s="60">
        <f>SUM(H46:H77)/10000</f>
        <v>0</v>
      </c>
    </row>
    <row r="80" spans="1:8" x14ac:dyDescent="0.25">
      <c r="B80" s="279"/>
      <c r="C80" s="5"/>
      <c r="D80" s="5"/>
      <c r="E80" s="5"/>
      <c r="F80" s="5"/>
      <c r="G80" s="5"/>
      <c r="H80" s="5"/>
    </row>
    <row r="81" spans="1:9" x14ac:dyDescent="0.25">
      <c r="B81" s="279"/>
      <c r="C81" s="5"/>
      <c r="D81" s="5"/>
      <c r="E81" s="5"/>
      <c r="F81" s="5"/>
      <c r="G81" s="5">
        <f>B81</f>
        <v>0</v>
      </c>
      <c r="H81" s="5"/>
    </row>
    <row r="82" spans="1:9" x14ac:dyDescent="0.25">
      <c r="B82" s="279"/>
      <c r="C82" s="5"/>
      <c r="D82" s="5"/>
      <c r="E82" s="5"/>
      <c r="F82" s="5"/>
      <c r="G82" s="5"/>
      <c r="H82" s="5"/>
    </row>
    <row r="83" spans="1:9" x14ac:dyDescent="0.25">
      <c r="A83" t="s">
        <v>207</v>
      </c>
      <c r="B83" s="314">
        <v>15029350</v>
      </c>
      <c r="C83" s="5"/>
      <c r="D83" s="5"/>
      <c r="E83" s="5"/>
      <c r="F83" s="5"/>
      <c r="G83" s="5"/>
      <c r="H83" s="5"/>
    </row>
    <row r="84" spans="1:9" x14ac:dyDescent="0.25">
      <c r="B84" s="279"/>
      <c r="C84" s="5"/>
      <c r="D84" s="5"/>
      <c r="E84" s="5"/>
      <c r="F84" s="5"/>
      <c r="G84" s="5"/>
      <c r="H84" s="5"/>
    </row>
    <row r="85" spans="1:9" x14ac:dyDescent="0.25">
      <c r="A85" t="s">
        <v>208</v>
      </c>
      <c r="B85" s="314">
        <v>4552030</v>
      </c>
      <c r="C85" s="5"/>
      <c r="D85" s="5"/>
      <c r="E85" s="5"/>
      <c r="F85" s="5"/>
      <c r="G85" s="5"/>
      <c r="H85" s="5"/>
    </row>
    <row r="86" spans="1:9" x14ac:dyDescent="0.25">
      <c r="A86" t="s">
        <v>209</v>
      </c>
      <c r="B86" s="314">
        <v>2154930</v>
      </c>
      <c r="C86" s="5"/>
      <c r="D86" s="5"/>
      <c r="E86" s="5"/>
      <c r="F86" s="5"/>
      <c r="G86" s="5"/>
      <c r="H86" s="5"/>
    </row>
    <row r="87" spans="1:9" x14ac:dyDescent="0.25">
      <c r="A87" t="s">
        <v>210</v>
      </c>
      <c r="B87" s="268">
        <f>SUM(B85:B86)</f>
        <v>6706960</v>
      </c>
      <c r="C87" s="5" t="s">
        <v>412</v>
      </c>
      <c r="D87" s="5"/>
      <c r="E87" s="5"/>
      <c r="F87" s="5"/>
      <c r="G87" s="5"/>
      <c r="H87" s="5">
        <f>B87/10000</f>
        <v>670.69600000000003</v>
      </c>
    </row>
    <row r="88" spans="1:9" x14ac:dyDescent="0.25">
      <c r="A88" t="s">
        <v>211</v>
      </c>
      <c r="B88" s="268">
        <f>B83-B87</f>
        <v>8322390</v>
      </c>
      <c r="C88" s="5" t="s">
        <v>411</v>
      </c>
      <c r="D88" s="5"/>
      <c r="E88" s="5"/>
      <c r="F88" s="5"/>
      <c r="G88" s="5">
        <f>B88/10000</f>
        <v>832.23900000000003</v>
      </c>
      <c r="H88" s="5"/>
    </row>
    <row r="89" spans="1:9" x14ac:dyDescent="0.25">
      <c r="B89" s="268"/>
      <c r="C89" s="5"/>
      <c r="D89" s="5"/>
      <c r="E89" s="5"/>
      <c r="F89" s="5"/>
      <c r="G89" s="5"/>
      <c r="H89" s="5"/>
    </row>
    <row r="90" spans="1:9" x14ac:dyDescent="0.25">
      <c r="B90" s="268"/>
      <c r="C90" s="5"/>
      <c r="D90" s="5"/>
      <c r="E90" s="5"/>
      <c r="F90" s="5"/>
      <c r="G90" s="5"/>
      <c r="H90" s="5"/>
    </row>
    <row r="91" spans="1:9" x14ac:dyDescent="0.25">
      <c r="A91" s="290" t="s">
        <v>391</v>
      </c>
      <c r="B91" s="291"/>
      <c r="C91" s="292"/>
      <c r="D91" s="277">
        <f>D21</f>
        <v>1541.9567999999999</v>
      </c>
      <c r="E91" s="277">
        <f>E21</f>
        <v>3551.5297999999998</v>
      </c>
      <c r="F91" s="277">
        <f>F21</f>
        <v>267.0215</v>
      </c>
      <c r="G91" s="277">
        <f>G21</f>
        <v>3944.0709000000002</v>
      </c>
      <c r="H91" s="277">
        <f>H21</f>
        <v>0</v>
      </c>
      <c r="I91" s="5">
        <f>SUM(D91:H91)</f>
        <v>9304.5789999999997</v>
      </c>
    </row>
    <row r="92" spans="1:9" x14ac:dyDescent="0.25">
      <c r="A92" s="182" t="s">
        <v>392</v>
      </c>
      <c r="B92" s="293"/>
      <c r="C92" s="183"/>
      <c r="D92" s="274">
        <f>D79</f>
        <v>462.08909999999997</v>
      </c>
      <c r="E92" s="274">
        <f>E79</f>
        <v>5066.5362999999998</v>
      </c>
      <c r="F92" s="274">
        <f>F79</f>
        <v>0</v>
      </c>
      <c r="G92" s="274">
        <f>G79</f>
        <v>10533.6319</v>
      </c>
      <c r="H92" s="274">
        <f>H79</f>
        <v>0</v>
      </c>
    </row>
    <row r="93" spans="1:9" x14ac:dyDescent="0.25">
      <c r="A93" s="182" t="s">
        <v>393</v>
      </c>
      <c r="B93" s="293"/>
      <c r="C93" s="183"/>
      <c r="D93" s="274"/>
      <c r="E93" s="274">
        <f>E44</f>
        <v>269.89699999999999</v>
      </c>
      <c r="F93" s="274">
        <f>F43</f>
        <v>404.97649999999999</v>
      </c>
      <c r="G93" s="274">
        <f>G88</f>
        <v>832.23900000000003</v>
      </c>
      <c r="H93" s="274">
        <f>H87</f>
        <v>670.69600000000003</v>
      </c>
    </row>
    <row r="94" spans="1:9" x14ac:dyDescent="0.25">
      <c r="A94" s="294" t="s">
        <v>394</v>
      </c>
      <c r="B94" s="295"/>
      <c r="C94" s="273"/>
      <c r="D94" s="278">
        <f>D92+D93</f>
        <v>462.08909999999997</v>
      </c>
      <c r="E94" s="278">
        <f>E92+E93</f>
        <v>5336.4332999999997</v>
      </c>
      <c r="F94" s="278">
        <f>F92+F93</f>
        <v>404.97649999999999</v>
      </c>
      <c r="G94" s="278">
        <f>G92+G93</f>
        <v>11365.8709</v>
      </c>
      <c r="H94" s="278">
        <f>H92+H93</f>
        <v>670.69600000000003</v>
      </c>
    </row>
    <row r="95" spans="1:9" ht="23.25" x14ac:dyDescent="0.35">
      <c r="A95" s="296" t="s">
        <v>395</v>
      </c>
      <c r="B95" s="293"/>
      <c r="C95" s="183"/>
      <c r="D95" s="276">
        <f>D91+D94</f>
        <v>2004.0458999999998</v>
      </c>
      <c r="E95" s="276">
        <f>E91+E94</f>
        <v>8887.963099999999</v>
      </c>
      <c r="F95" s="276">
        <f>F91+F94</f>
        <v>671.99800000000005</v>
      </c>
      <c r="G95" s="276">
        <f>G91+G94</f>
        <v>15309.941800000001</v>
      </c>
      <c r="H95" s="276">
        <f>H91+H94</f>
        <v>670.69600000000003</v>
      </c>
      <c r="I95" s="5">
        <f>SUM(D95:H95)</f>
        <v>27544.644799999998</v>
      </c>
    </row>
    <row r="96" spans="1:9" x14ac:dyDescent="0.25">
      <c r="A96" s="184"/>
      <c r="B96" s="297"/>
      <c r="C96" s="185"/>
      <c r="D96" s="281" t="s">
        <v>144</v>
      </c>
      <c r="E96" s="281" t="s">
        <v>145</v>
      </c>
      <c r="F96" s="281" t="s">
        <v>146</v>
      </c>
      <c r="G96" s="281" t="s">
        <v>147</v>
      </c>
      <c r="H96" s="281" t="s">
        <v>148</v>
      </c>
    </row>
    <row r="97" spans="3:8" ht="15.75" thickBot="1" x14ac:dyDescent="0.3">
      <c r="D97" s="272"/>
      <c r="E97" s="272"/>
      <c r="F97" s="272"/>
      <c r="G97" s="272"/>
      <c r="H97" s="272"/>
    </row>
    <row r="98" spans="3:8" ht="32.25" customHeight="1" thickTop="1" x14ac:dyDescent="0.25">
      <c r="D98" s="280" t="s">
        <v>396</v>
      </c>
      <c r="G98" s="280" t="s">
        <v>397</v>
      </c>
    </row>
    <row r="99" spans="3:8" ht="27" thickBot="1" x14ac:dyDescent="0.45">
      <c r="D99" s="63">
        <f>SUM(D95+E95+F95)</f>
        <v>11564.006999999998</v>
      </c>
      <c r="G99" s="63">
        <f>SUM(G95+H95)</f>
        <v>15980.6378</v>
      </c>
    </row>
    <row r="100" spans="3:8" ht="16.5" thickTop="1" thickBot="1" x14ac:dyDescent="0.3"/>
    <row r="101" spans="3:8" ht="32.25" customHeight="1" thickTop="1" x14ac:dyDescent="0.25">
      <c r="C101" s="7"/>
      <c r="D101" s="7"/>
      <c r="H101" s="280" t="s">
        <v>398</v>
      </c>
    </row>
    <row r="102" spans="3:8" ht="27" thickBot="1" x14ac:dyDescent="0.45">
      <c r="C102" s="14"/>
      <c r="D102" s="64"/>
      <c r="H102" s="63">
        <f>SUM(D99+G99)</f>
        <v>27544.644799999998</v>
      </c>
    </row>
    <row r="103" spans="3:8" ht="16.5" thickTop="1" thickBot="1" x14ac:dyDescent="0.3">
      <c r="C103" s="7"/>
      <c r="D103" s="7"/>
    </row>
    <row r="104" spans="3:8" ht="32.25" customHeight="1" thickTop="1" x14ac:dyDescent="0.25">
      <c r="C104" s="7"/>
      <c r="D104" s="7"/>
      <c r="H104" s="76" t="s">
        <v>400</v>
      </c>
    </row>
    <row r="105" spans="3:8" ht="27" thickBot="1" x14ac:dyDescent="0.45">
      <c r="C105" s="7"/>
      <c r="D105" s="64"/>
      <c r="H105" s="63">
        <f>SUM(D91+E91+F91+G91+H91)</f>
        <v>9304.5789999999997</v>
      </c>
    </row>
    <row r="106" spans="3:8" ht="16.5" thickTop="1" thickBot="1" x14ac:dyDescent="0.3">
      <c r="C106" s="7"/>
      <c r="D106" s="7"/>
    </row>
    <row r="107" spans="3:8" ht="32.25" customHeight="1" thickTop="1" x14ac:dyDescent="0.25">
      <c r="C107" s="7"/>
      <c r="D107" s="7"/>
      <c r="H107" s="76" t="s">
        <v>399</v>
      </c>
    </row>
    <row r="108" spans="3:8" ht="27" thickBot="1" x14ac:dyDescent="0.45">
      <c r="C108" s="7"/>
      <c r="D108" s="7"/>
      <c r="H108" s="63">
        <f>H102-H105</f>
        <v>18240.065799999997</v>
      </c>
    </row>
    <row r="109" spans="3:8" ht="27" thickTop="1" x14ac:dyDescent="0.4">
      <c r="C109" s="7"/>
      <c r="D109" s="64"/>
    </row>
  </sheetData>
  <printOptions horizontalCentered="1" verticalCentered="1"/>
  <pageMargins left="0.23622047244094491" right="0.23622047244094491" top="0" bottom="0" header="0.31496062992125984" footer="0.31496062992125984"/>
  <pageSetup paperSize="66" scale="97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71"/>
  <sheetViews>
    <sheetView zoomScaleNormal="100" workbookViewId="0">
      <pane ySplit="1" topLeftCell="A2" activePane="bottomLeft" state="frozen"/>
      <selection pane="bottomLeft" activeCell="I55" sqref="I55"/>
    </sheetView>
  </sheetViews>
  <sheetFormatPr defaultRowHeight="15" x14ac:dyDescent="0.25"/>
  <cols>
    <col min="1" max="1" width="13.42578125" style="68" bestFit="1" customWidth="1"/>
    <col min="2" max="2" width="22.28515625" style="68" bestFit="1" customWidth="1"/>
    <col min="3" max="3" width="30.28515625" style="115" bestFit="1" customWidth="1"/>
    <col min="4" max="4" width="8.28515625" style="72" bestFit="1" customWidth="1"/>
    <col min="5" max="5" width="14" style="72" bestFit="1" customWidth="1"/>
    <col min="6" max="6" width="11.28515625" style="72" customWidth="1"/>
    <col min="7" max="7" width="10.42578125" style="73" customWidth="1"/>
    <col min="8" max="8" width="8.42578125" style="73" customWidth="1"/>
    <col min="9" max="9" width="20.7109375" style="74" customWidth="1"/>
    <col min="10" max="10" width="10.140625" style="74" bestFit="1" customWidth="1"/>
    <col min="11" max="11" width="16" style="73" bestFit="1" customWidth="1"/>
    <col min="12" max="12" width="20.7109375" style="75" customWidth="1"/>
    <col min="13" max="204" width="9.140625" style="68"/>
    <col min="205" max="205" width="13.42578125" style="68" bestFit="1" customWidth="1"/>
    <col min="206" max="206" width="22.28515625" style="68" bestFit="1" customWidth="1"/>
    <col min="207" max="207" width="27.5703125" style="68" bestFit="1" customWidth="1"/>
    <col min="208" max="208" width="9.7109375" style="68" bestFit="1" customWidth="1"/>
    <col min="209" max="210" width="9.7109375" style="68" customWidth="1"/>
    <col min="211" max="211" width="14.140625" style="68" customWidth="1"/>
    <col min="212" max="212" width="15.42578125" style="68" bestFit="1" customWidth="1"/>
    <col min="213" max="213" width="15.140625" style="68" bestFit="1" customWidth="1"/>
    <col min="214" max="215" width="11.28515625" style="68" bestFit="1" customWidth="1"/>
    <col min="216" max="216" width="12" style="68" customWidth="1"/>
    <col min="217" max="217" width="13.140625" style="68" customWidth="1"/>
    <col min="218" max="223" width="7.7109375" style="68" customWidth="1"/>
    <col min="224" max="224" width="8.5703125" style="68" bestFit="1" customWidth="1"/>
    <col min="225" max="226" width="7.7109375" style="68" customWidth="1"/>
    <col min="227" max="227" width="8.5703125" style="68" bestFit="1" customWidth="1"/>
    <col min="228" max="228" width="7.7109375" style="68" customWidth="1"/>
    <col min="229" max="460" width="9.140625" style="68"/>
    <col min="461" max="461" width="13.42578125" style="68" bestFit="1" customWidth="1"/>
    <col min="462" max="462" width="22.28515625" style="68" bestFit="1" customWidth="1"/>
    <col min="463" max="463" width="27.5703125" style="68" bestFit="1" customWidth="1"/>
    <col min="464" max="464" width="9.7109375" style="68" bestFit="1" customWidth="1"/>
    <col min="465" max="466" width="9.7109375" style="68" customWidth="1"/>
    <col min="467" max="467" width="14.140625" style="68" customWidth="1"/>
    <col min="468" max="468" width="15.42578125" style="68" bestFit="1" customWidth="1"/>
    <col min="469" max="469" width="15.140625" style="68" bestFit="1" customWidth="1"/>
    <col min="470" max="471" width="11.28515625" style="68" bestFit="1" customWidth="1"/>
    <col min="472" max="472" width="12" style="68" customWidth="1"/>
    <col min="473" max="473" width="13.140625" style="68" customWidth="1"/>
    <col min="474" max="479" width="7.7109375" style="68" customWidth="1"/>
    <col min="480" max="480" width="8.5703125" style="68" bestFit="1" customWidth="1"/>
    <col min="481" max="482" width="7.7109375" style="68" customWidth="1"/>
    <col min="483" max="483" width="8.5703125" style="68" bestFit="1" customWidth="1"/>
    <col min="484" max="484" width="7.7109375" style="68" customWidth="1"/>
    <col min="485" max="716" width="9.140625" style="68"/>
    <col min="717" max="717" width="13.42578125" style="68" bestFit="1" customWidth="1"/>
    <col min="718" max="718" width="22.28515625" style="68" bestFit="1" customWidth="1"/>
    <col min="719" max="719" width="27.5703125" style="68" bestFit="1" customWidth="1"/>
    <col min="720" max="720" width="9.7109375" style="68" bestFit="1" customWidth="1"/>
    <col min="721" max="722" width="9.7109375" style="68" customWidth="1"/>
    <col min="723" max="723" width="14.140625" style="68" customWidth="1"/>
    <col min="724" max="724" width="15.42578125" style="68" bestFit="1" customWidth="1"/>
    <col min="725" max="725" width="15.140625" style="68" bestFit="1" customWidth="1"/>
    <col min="726" max="727" width="11.28515625" style="68" bestFit="1" customWidth="1"/>
    <col min="728" max="728" width="12" style="68" customWidth="1"/>
    <col min="729" max="729" width="13.140625" style="68" customWidth="1"/>
    <col min="730" max="735" width="7.7109375" style="68" customWidth="1"/>
    <col min="736" max="736" width="8.5703125" style="68" bestFit="1" customWidth="1"/>
    <col min="737" max="738" width="7.7109375" style="68" customWidth="1"/>
    <col min="739" max="739" width="8.5703125" style="68" bestFit="1" customWidth="1"/>
    <col min="740" max="740" width="7.7109375" style="68" customWidth="1"/>
    <col min="741" max="972" width="9.140625" style="68"/>
    <col min="973" max="973" width="13.42578125" style="68" bestFit="1" customWidth="1"/>
    <col min="974" max="974" width="22.28515625" style="68" bestFit="1" customWidth="1"/>
    <col min="975" max="975" width="27.5703125" style="68" bestFit="1" customWidth="1"/>
    <col min="976" max="976" width="9.7109375" style="68" bestFit="1" customWidth="1"/>
    <col min="977" max="978" width="9.7109375" style="68" customWidth="1"/>
    <col min="979" max="979" width="14.140625" style="68" customWidth="1"/>
    <col min="980" max="980" width="15.42578125" style="68" bestFit="1" customWidth="1"/>
    <col min="981" max="981" width="15.140625" style="68" bestFit="1" customWidth="1"/>
    <col min="982" max="983" width="11.28515625" style="68" bestFit="1" customWidth="1"/>
    <col min="984" max="984" width="12" style="68" customWidth="1"/>
    <col min="985" max="985" width="13.140625" style="68" customWidth="1"/>
    <col min="986" max="991" width="7.7109375" style="68" customWidth="1"/>
    <col min="992" max="992" width="8.5703125" style="68" bestFit="1" customWidth="1"/>
    <col min="993" max="994" width="7.7109375" style="68" customWidth="1"/>
    <col min="995" max="995" width="8.5703125" style="68" bestFit="1" customWidth="1"/>
    <col min="996" max="996" width="7.7109375" style="68" customWidth="1"/>
    <col min="997" max="1228" width="9.140625" style="68"/>
    <col min="1229" max="1229" width="13.42578125" style="68" bestFit="1" customWidth="1"/>
    <col min="1230" max="1230" width="22.28515625" style="68" bestFit="1" customWidth="1"/>
    <col min="1231" max="1231" width="27.5703125" style="68" bestFit="1" customWidth="1"/>
    <col min="1232" max="1232" width="9.7109375" style="68" bestFit="1" customWidth="1"/>
    <col min="1233" max="1234" width="9.7109375" style="68" customWidth="1"/>
    <col min="1235" max="1235" width="14.140625" style="68" customWidth="1"/>
    <col min="1236" max="1236" width="15.42578125" style="68" bestFit="1" customWidth="1"/>
    <col min="1237" max="1237" width="15.140625" style="68" bestFit="1" customWidth="1"/>
    <col min="1238" max="1239" width="11.28515625" style="68" bestFit="1" customWidth="1"/>
    <col min="1240" max="1240" width="12" style="68" customWidth="1"/>
    <col min="1241" max="1241" width="13.140625" style="68" customWidth="1"/>
    <col min="1242" max="1247" width="7.7109375" style="68" customWidth="1"/>
    <col min="1248" max="1248" width="8.5703125" style="68" bestFit="1" customWidth="1"/>
    <col min="1249" max="1250" width="7.7109375" style="68" customWidth="1"/>
    <col min="1251" max="1251" width="8.5703125" style="68" bestFit="1" customWidth="1"/>
    <col min="1252" max="1252" width="7.7109375" style="68" customWidth="1"/>
    <col min="1253" max="1484" width="9.140625" style="68"/>
    <col min="1485" max="1485" width="13.42578125" style="68" bestFit="1" customWidth="1"/>
    <col min="1486" max="1486" width="22.28515625" style="68" bestFit="1" customWidth="1"/>
    <col min="1487" max="1487" width="27.5703125" style="68" bestFit="1" customWidth="1"/>
    <col min="1488" max="1488" width="9.7109375" style="68" bestFit="1" customWidth="1"/>
    <col min="1489" max="1490" width="9.7109375" style="68" customWidth="1"/>
    <col min="1491" max="1491" width="14.140625" style="68" customWidth="1"/>
    <col min="1492" max="1492" width="15.42578125" style="68" bestFit="1" customWidth="1"/>
    <col min="1493" max="1493" width="15.140625" style="68" bestFit="1" customWidth="1"/>
    <col min="1494" max="1495" width="11.28515625" style="68" bestFit="1" customWidth="1"/>
    <col min="1496" max="1496" width="12" style="68" customWidth="1"/>
    <col min="1497" max="1497" width="13.140625" style="68" customWidth="1"/>
    <col min="1498" max="1503" width="7.7109375" style="68" customWidth="1"/>
    <col min="1504" max="1504" width="8.5703125" style="68" bestFit="1" customWidth="1"/>
    <col min="1505" max="1506" width="7.7109375" style="68" customWidth="1"/>
    <col min="1507" max="1507" width="8.5703125" style="68" bestFit="1" customWidth="1"/>
    <col min="1508" max="1508" width="7.7109375" style="68" customWidth="1"/>
    <col min="1509" max="1740" width="9.140625" style="68"/>
    <col min="1741" max="1741" width="13.42578125" style="68" bestFit="1" customWidth="1"/>
    <col min="1742" max="1742" width="22.28515625" style="68" bestFit="1" customWidth="1"/>
    <col min="1743" max="1743" width="27.5703125" style="68" bestFit="1" customWidth="1"/>
    <col min="1744" max="1744" width="9.7109375" style="68" bestFit="1" customWidth="1"/>
    <col min="1745" max="1746" width="9.7109375" style="68" customWidth="1"/>
    <col min="1747" max="1747" width="14.140625" style="68" customWidth="1"/>
    <col min="1748" max="1748" width="15.42578125" style="68" bestFit="1" customWidth="1"/>
    <col min="1749" max="1749" width="15.140625" style="68" bestFit="1" customWidth="1"/>
    <col min="1750" max="1751" width="11.28515625" style="68" bestFit="1" customWidth="1"/>
    <col min="1752" max="1752" width="12" style="68" customWidth="1"/>
    <col min="1753" max="1753" width="13.140625" style="68" customWidth="1"/>
    <col min="1754" max="1759" width="7.7109375" style="68" customWidth="1"/>
    <col min="1760" max="1760" width="8.5703125" style="68" bestFit="1" customWidth="1"/>
    <col min="1761" max="1762" width="7.7109375" style="68" customWidth="1"/>
    <col min="1763" max="1763" width="8.5703125" style="68" bestFit="1" customWidth="1"/>
    <col min="1764" max="1764" width="7.7109375" style="68" customWidth="1"/>
    <col min="1765" max="1996" width="9.140625" style="68"/>
    <col min="1997" max="1997" width="13.42578125" style="68" bestFit="1" customWidth="1"/>
    <col min="1998" max="1998" width="22.28515625" style="68" bestFit="1" customWidth="1"/>
    <col min="1999" max="1999" width="27.5703125" style="68" bestFit="1" customWidth="1"/>
    <col min="2000" max="2000" width="9.7109375" style="68" bestFit="1" customWidth="1"/>
    <col min="2001" max="2002" width="9.7109375" style="68" customWidth="1"/>
    <col min="2003" max="2003" width="14.140625" style="68" customWidth="1"/>
    <col min="2004" max="2004" width="15.42578125" style="68" bestFit="1" customWidth="1"/>
    <col min="2005" max="2005" width="15.140625" style="68" bestFit="1" customWidth="1"/>
    <col min="2006" max="2007" width="11.28515625" style="68" bestFit="1" customWidth="1"/>
    <col min="2008" max="2008" width="12" style="68" customWidth="1"/>
    <col min="2009" max="2009" width="13.140625" style="68" customWidth="1"/>
    <col min="2010" max="2015" width="7.7109375" style="68" customWidth="1"/>
    <col min="2016" max="2016" width="8.5703125" style="68" bestFit="1" customWidth="1"/>
    <col min="2017" max="2018" width="7.7109375" style="68" customWidth="1"/>
    <col min="2019" max="2019" width="8.5703125" style="68" bestFit="1" customWidth="1"/>
    <col min="2020" max="2020" width="7.7109375" style="68" customWidth="1"/>
    <col min="2021" max="2252" width="9.140625" style="68"/>
    <col min="2253" max="2253" width="13.42578125" style="68" bestFit="1" customWidth="1"/>
    <col min="2254" max="2254" width="22.28515625" style="68" bestFit="1" customWidth="1"/>
    <col min="2255" max="2255" width="27.5703125" style="68" bestFit="1" customWidth="1"/>
    <col min="2256" max="2256" width="9.7109375" style="68" bestFit="1" customWidth="1"/>
    <col min="2257" max="2258" width="9.7109375" style="68" customWidth="1"/>
    <col min="2259" max="2259" width="14.140625" style="68" customWidth="1"/>
    <col min="2260" max="2260" width="15.42578125" style="68" bestFit="1" customWidth="1"/>
    <col min="2261" max="2261" width="15.140625" style="68" bestFit="1" customWidth="1"/>
    <col min="2262" max="2263" width="11.28515625" style="68" bestFit="1" customWidth="1"/>
    <col min="2264" max="2264" width="12" style="68" customWidth="1"/>
    <col min="2265" max="2265" width="13.140625" style="68" customWidth="1"/>
    <col min="2266" max="2271" width="7.7109375" style="68" customWidth="1"/>
    <col min="2272" max="2272" width="8.5703125" style="68" bestFit="1" customWidth="1"/>
    <col min="2273" max="2274" width="7.7109375" style="68" customWidth="1"/>
    <col min="2275" max="2275" width="8.5703125" style="68" bestFit="1" customWidth="1"/>
    <col min="2276" max="2276" width="7.7109375" style="68" customWidth="1"/>
    <col min="2277" max="2508" width="9.140625" style="68"/>
    <col min="2509" max="2509" width="13.42578125" style="68" bestFit="1" customWidth="1"/>
    <col min="2510" max="2510" width="22.28515625" style="68" bestFit="1" customWidth="1"/>
    <col min="2511" max="2511" width="27.5703125" style="68" bestFit="1" customWidth="1"/>
    <col min="2512" max="2512" width="9.7109375" style="68" bestFit="1" customWidth="1"/>
    <col min="2513" max="2514" width="9.7109375" style="68" customWidth="1"/>
    <col min="2515" max="2515" width="14.140625" style="68" customWidth="1"/>
    <col min="2516" max="2516" width="15.42578125" style="68" bestFit="1" customWidth="1"/>
    <col min="2517" max="2517" width="15.140625" style="68" bestFit="1" customWidth="1"/>
    <col min="2518" max="2519" width="11.28515625" style="68" bestFit="1" customWidth="1"/>
    <col min="2520" max="2520" width="12" style="68" customWidth="1"/>
    <col min="2521" max="2521" width="13.140625" style="68" customWidth="1"/>
    <col min="2522" max="2527" width="7.7109375" style="68" customWidth="1"/>
    <col min="2528" max="2528" width="8.5703125" style="68" bestFit="1" customWidth="1"/>
    <col min="2529" max="2530" width="7.7109375" style="68" customWidth="1"/>
    <col min="2531" max="2531" width="8.5703125" style="68" bestFit="1" customWidth="1"/>
    <col min="2532" max="2532" width="7.7109375" style="68" customWidth="1"/>
    <col min="2533" max="2764" width="9.140625" style="68"/>
    <col min="2765" max="2765" width="13.42578125" style="68" bestFit="1" customWidth="1"/>
    <col min="2766" max="2766" width="22.28515625" style="68" bestFit="1" customWidth="1"/>
    <col min="2767" max="2767" width="27.5703125" style="68" bestFit="1" customWidth="1"/>
    <col min="2768" max="2768" width="9.7109375" style="68" bestFit="1" customWidth="1"/>
    <col min="2769" max="2770" width="9.7109375" style="68" customWidth="1"/>
    <col min="2771" max="2771" width="14.140625" style="68" customWidth="1"/>
    <col min="2772" max="2772" width="15.42578125" style="68" bestFit="1" customWidth="1"/>
    <col min="2773" max="2773" width="15.140625" style="68" bestFit="1" customWidth="1"/>
    <col min="2774" max="2775" width="11.28515625" style="68" bestFit="1" customWidth="1"/>
    <col min="2776" max="2776" width="12" style="68" customWidth="1"/>
    <col min="2777" max="2777" width="13.140625" style="68" customWidth="1"/>
    <col min="2778" max="2783" width="7.7109375" style="68" customWidth="1"/>
    <col min="2784" max="2784" width="8.5703125" style="68" bestFit="1" customWidth="1"/>
    <col min="2785" max="2786" width="7.7109375" style="68" customWidth="1"/>
    <col min="2787" max="2787" width="8.5703125" style="68" bestFit="1" customWidth="1"/>
    <col min="2788" max="2788" width="7.7109375" style="68" customWidth="1"/>
    <col min="2789" max="3020" width="9.140625" style="68"/>
    <col min="3021" max="3021" width="13.42578125" style="68" bestFit="1" customWidth="1"/>
    <col min="3022" max="3022" width="22.28515625" style="68" bestFit="1" customWidth="1"/>
    <col min="3023" max="3023" width="27.5703125" style="68" bestFit="1" customWidth="1"/>
    <col min="3024" max="3024" width="9.7109375" style="68" bestFit="1" customWidth="1"/>
    <col min="3025" max="3026" width="9.7109375" style="68" customWidth="1"/>
    <col min="3027" max="3027" width="14.140625" style="68" customWidth="1"/>
    <col min="3028" max="3028" width="15.42578125" style="68" bestFit="1" customWidth="1"/>
    <col min="3029" max="3029" width="15.140625" style="68" bestFit="1" customWidth="1"/>
    <col min="3030" max="3031" width="11.28515625" style="68" bestFit="1" customWidth="1"/>
    <col min="3032" max="3032" width="12" style="68" customWidth="1"/>
    <col min="3033" max="3033" width="13.140625" style="68" customWidth="1"/>
    <col min="3034" max="3039" width="7.7109375" style="68" customWidth="1"/>
    <col min="3040" max="3040" width="8.5703125" style="68" bestFit="1" customWidth="1"/>
    <col min="3041" max="3042" width="7.7109375" style="68" customWidth="1"/>
    <col min="3043" max="3043" width="8.5703125" style="68" bestFit="1" customWidth="1"/>
    <col min="3044" max="3044" width="7.7109375" style="68" customWidth="1"/>
    <col min="3045" max="3276" width="9.140625" style="68"/>
    <col min="3277" max="3277" width="13.42578125" style="68" bestFit="1" customWidth="1"/>
    <col min="3278" max="3278" width="22.28515625" style="68" bestFit="1" customWidth="1"/>
    <col min="3279" max="3279" width="27.5703125" style="68" bestFit="1" customWidth="1"/>
    <col min="3280" max="3280" width="9.7109375" style="68" bestFit="1" customWidth="1"/>
    <col min="3281" max="3282" width="9.7109375" style="68" customWidth="1"/>
    <col min="3283" max="3283" width="14.140625" style="68" customWidth="1"/>
    <col min="3284" max="3284" width="15.42578125" style="68" bestFit="1" customWidth="1"/>
    <col min="3285" max="3285" width="15.140625" style="68" bestFit="1" customWidth="1"/>
    <col min="3286" max="3287" width="11.28515625" style="68" bestFit="1" customWidth="1"/>
    <col min="3288" max="3288" width="12" style="68" customWidth="1"/>
    <col min="3289" max="3289" width="13.140625" style="68" customWidth="1"/>
    <col min="3290" max="3295" width="7.7109375" style="68" customWidth="1"/>
    <col min="3296" max="3296" width="8.5703125" style="68" bestFit="1" customWidth="1"/>
    <col min="3297" max="3298" width="7.7109375" style="68" customWidth="1"/>
    <col min="3299" max="3299" width="8.5703125" style="68" bestFit="1" customWidth="1"/>
    <col min="3300" max="3300" width="7.7109375" style="68" customWidth="1"/>
    <col min="3301" max="3532" width="9.140625" style="68"/>
    <col min="3533" max="3533" width="13.42578125" style="68" bestFit="1" customWidth="1"/>
    <col min="3534" max="3534" width="22.28515625" style="68" bestFit="1" customWidth="1"/>
    <col min="3535" max="3535" width="27.5703125" style="68" bestFit="1" customWidth="1"/>
    <col min="3536" max="3536" width="9.7109375" style="68" bestFit="1" customWidth="1"/>
    <col min="3537" max="3538" width="9.7109375" style="68" customWidth="1"/>
    <col min="3539" max="3539" width="14.140625" style="68" customWidth="1"/>
    <col min="3540" max="3540" width="15.42578125" style="68" bestFit="1" customWidth="1"/>
    <col min="3541" max="3541" width="15.140625" style="68" bestFit="1" customWidth="1"/>
    <col min="3542" max="3543" width="11.28515625" style="68" bestFit="1" customWidth="1"/>
    <col min="3544" max="3544" width="12" style="68" customWidth="1"/>
    <col min="3545" max="3545" width="13.140625" style="68" customWidth="1"/>
    <col min="3546" max="3551" width="7.7109375" style="68" customWidth="1"/>
    <col min="3552" max="3552" width="8.5703125" style="68" bestFit="1" customWidth="1"/>
    <col min="3553" max="3554" width="7.7109375" style="68" customWidth="1"/>
    <col min="3555" max="3555" width="8.5703125" style="68" bestFit="1" customWidth="1"/>
    <col min="3556" max="3556" width="7.7109375" style="68" customWidth="1"/>
    <col min="3557" max="3788" width="9.140625" style="68"/>
    <col min="3789" max="3789" width="13.42578125" style="68" bestFit="1" customWidth="1"/>
    <col min="3790" max="3790" width="22.28515625" style="68" bestFit="1" customWidth="1"/>
    <col min="3791" max="3791" width="27.5703125" style="68" bestFit="1" customWidth="1"/>
    <col min="3792" max="3792" width="9.7109375" style="68" bestFit="1" customWidth="1"/>
    <col min="3793" max="3794" width="9.7109375" style="68" customWidth="1"/>
    <col min="3795" max="3795" width="14.140625" style="68" customWidth="1"/>
    <col min="3796" max="3796" width="15.42578125" style="68" bestFit="1" customWidth="1"/>
    <col min="3797" max="3797" width="15.140625" style="68" bestFit="1" customWidth="1"/>
    <col min="3798" max="3799" width="11.28515625" style="68" bestFit="1" customWidth="1"/>
    <col min="3800" max="3800" width="12" style="68" customWidth="1"/>
    <col min="3801" max="3801" width="13.140625" style="68" customWidth="1"/>
    <col min="3802" max="3807" width="7.7109375" style="68" customWidth="1"/>
    <col min="3808" max="3808" width="8.5703125" style="68" bestFit="1" customWidth="1"/>
    <col min="3809" max="3810" width="7.7109375" style="68" customWidth="1"/>
    <col min="3811" max="3811" width="8.5703125" style="68" bestFit="1" customWidth="1"/>
    <col min="3812" max="3812" width="7.7109375" style="68" customWidth="1"/>
    <col min="3813" max="4044" width="9.140625" style="68"/>
    <col min="4045" max="4045" width="13.42578125" style="68" bestFit="1" customWidth="1"/>
    <col min="4046" max="4046" width="22.28515625" style="68" bestFit="1" customWidth="1"/>
    <col min="4047" max="4047" width="27.5703125" style="68" bestFit="1" customWidth="1"/>
    <col min="4048" max="4048" width="9.7109375" style="68" bestFit="1" customWidth="1"/>
    <col min="4049" max="4050" width="9.7109375" style="68" customWidth="1"/>
    <col min="4051" max="4051" width="14.140625" style="68" customWidth="1"/>
    <col min="4052" max="4052" width="15.42578125" style="68" bestFit="1" customWidth="1"/>
    <col min="4053" max="4053" width="15.140625" style="68" bestFit="1" customWidth="1"/>
    <col min="4054" max="4055" width="11.28515625" style="68" bestFit="1" customWidth="1"/>
    <col min="4056" max="4056" width="12" style="68" customWidth="1"/>
    <col min="4057" max="4057" width="13.140625" style="68" customWidth="1"/>
    <col min="4058" max="4063" width="7.7109375" style="68" customWidth="1"/>
    <col min="4064" max="4064" width="8.5703125" style="68" bestFit="1" customWidth="1"/>
    <col min="4065" max="4066" width="7.7109375" style="68" customWidth="1"/>
    <col min="4067" max="4067" width="8.5703125" style="68" bestFit="1" customWidth="1"/>
    <col min="4068" max="4068" width="7.7109375" style="68" customWidth="1"/>
    <col min="4069" max="4300" width="9.140625" style="68"/>
    <col min="4301" max="4301" width="13.42578125" style="68" bestFit="1" customWidth="1"/>
    <col min="4302" max="4302" width="22.28515625" style="68" bestFit="1" customWidth="1"/>
    <col min="4303" max="4303" width="27.5703125" style="68" bestFit="1" customWidth="1"/>
    <col min="4304" max="4304" width="9.7109375" style="68" bestFit="1" customWidth="1"/>
    <col min="4305" max="4306" width="9.7109375" style="68" customWidth="1"/>
    <col min="4307" max="4307" width="14.140625" style="68" customWidth="1"/>
    <col min="4308" max="4308" width="15.42578125" style="68" bestFit="1" customWidth="1"/>
    <col min="4309" max="4309" width="15.140625" style="68" bestFit="1" customWidth="1"/>
    <col min="4310" max="4311" width="11.28515625" style="68" bestFit="1" customWidth="1"/>
    <col min="4312" max="4312" width="12" style="68" customWidth="1"/>
    <col min="4313" max="4313" width="13.140625" style="68" customWidth="1"/>
    <col min="4314" max="4319" width="7.7109375" style="68" customWidth="1"/>
    <col min="4320" max="4320" width="8.5703125" style="68" bestFit="1" customWidth="1"/>
    <col min="4321" max="4322" width="7.7109375" style="68" customWidth="1"/>
    <col min="4323" max="4323" width="8.5703125" style="68" bestFit="1" customWidth="1"/>
    <col min="4324" max="4324" width="7.7109375" style="68" customWidth="1"/>
    <col min="4325" max="4556" width="9.140625" style="68"/>
    <col min="4557" max="4557" width="13.42578125" style="68" bestFit="1" customWidth="1"/>
    <col min="4558" max="4558" width="22.28515625" style="68" bestFit="1" customWidth="1"/>
    <col min="4559" max="4559" width="27.5703125" style="68" bestFit="1" customWidth="1"/>
    <col min="4560" max="4560" width="9.7109375" style="68" bestFit="1" customWidth="1"/>
    <col min="4561" max="4562" width="9.7109375" style="68" customWidth="1"/>
    <col min="4563" max="4563" width="14.140625" style="68" customWidth="1"/>
    <col min="4564" max="4564" width="15.42578125" style="68" bestFit="1" customWidth="1"/>
    <col min="4565" max="4565" width="15.140625" style="68" bestFit="1" customWidth="1"/>
    <col min="4566" max="4567" width="11.28515625" style="68" bestFit="1" customWidth="1"/>
    <col min="4568" max="4568" width="12" style="68" customWidth="1"/>
    <col min="4569" max="4569" width="13.140625" style="68" customWidth="1"/>
    <col min="4570" max="4575" width="7.7109375" style="68" customWidth="1"/>
    <col min="4576" max="4576" width="8.5703125" style="68" bestFit="1" customWidth="1"/>
    <col min="4577" max="4578" width="7.7109375" style="68" customWidth="1"/>
    <col min="4579" max="4579" width="8.5703125" style="68" bestFit="1" customWidth="1"/>
    <col min="4580" max="4580" width="7.7109375" style="68" customWidth="1"/>
    <col min="4581" max="4812" width="9.140625" style="68"/>
    <col min="4813" max="4813" width="13.42578125" style="68" bestFit="1" customWidth="1"/>
    <col min="4814" max="4814" width="22.28515625" style="68" bestFit="1" customWidth="1"/>
    <col min="4815" max="4815" width="27.5703125" style="68" bestFit="1" customWidth="1"/>
    <col min="4816" max="4816" width="9.7109375" style="68" bestFit="1" customWidth="1"/>
    <col min="4817" max="4818" width="9.7109375" style="68" customWidth="1"/>
    <col min="4819" max="4819" width="14.140625" style="68" customWidth="1"/>
    <col min="4820" max="4820" width="15.42578125" style="68" bestFit="1" customWidth="1"/>
    <col min="4821" max="4821" width="15.140625" style="68" bestFit="1" customWidth="1"/>
    <col min="4822" max="4823" width="11.28515625" style="68" bestFit="1" customWidth="1"/>
    <col min="4824" max="4824" width="12" style="68" customWidth="1"/>
    <col min="4825" max="4825" width="13.140625" style="68" customWidth="1"/>
    <col min="4826" max="4831" width="7.7109375" style="68" customWidth="1"/>
    <col min="4832" max="4832" width="8.5703125" style="68" bestFit="1" customWidth="1"/>
    <col min="4833" max="4834" width="7.7109375" style="68" customWidth="1"/>
    <col min="4835" max="4835" width="8.5703125" style="68" bestFit="1" customWidth="1"/>
    <col min="4836" max="4836" width="7.7109375" style="68" customWidth="1"/>
    <col min="4837" max="5068" width="9.140625" style="68"/>
    <col min="5069" max="5069" width="13.42578125" style="68" bestFit="1" customWidth="1"/>
    <col min="5070" max="5070" width="22.28515625" style="68" bestFit="1" customWidth="1"/>
    <col min="5071" max="5071" width="27.5703125" style="68" bestFit="1" customWidth="1"/>
    <col min="5072" max="5072" width="9.7109375" style="68" bestFit="1" customWidth="1"/>
    <col min="5073" max="5074" width="9.7109375" style="68" customWidth="1"/>
    <col min="5075" max="5075" width="14.140625" style="68" customWidth="1"/>
    <col min="5076" max="5076" width="15.42578125" style="68" bestFit="1" customWidth="1"/>
    <col min="5077" max="5077" width="15.140625" style="68" bestFit="1" customWidth="1"/>
    <col min="5078" max="5079" width="11.28515625" style="68" bestFit="1" customWidth="1"/>
    <col min="5080" max="5080" width="12" style="68" customWidth="1"/>
    <col min="5081" max="5081" width="13.140625" style="68" customWidth="1"/>
    <col min="5082" max="5087" width="7.7109375" style="68" customWidth="1"/>
    <col min="5088" max="5088" width="8.5703125" style="68" bestFit="1" customWidth="1"/>
    <col min="5089" max="5090" width="7.7109375" style="68" customWidth="1"/>
    <col min="5091" max="5091" width="8.5703125" style="68" bestFit="1" customWidth="1"/>
    <col min="5092" max="5092" width="7.7109375" style="68" customWidth="1"/>
    <col min="5093" max="5324" width="9.140625" style="68"/>
    <col min="5325" max="5325" width="13.42578125" style="68" bestFit="1" customWidth="1"/>
    <col min="5326" max="5326" width="22.28515625" style="68" bestFit="1" customWidth="1"/>
    <col min="5327" max="5327" width="27.5703125" style="68" bestFit="1" customWidth="1"/>
    <col min="5328" max="5328" width="9.7109375" style="68" bestFit="1" customWidth="1"/>
    <col min="5329" max="5330" width="9.7109375" style="68" customWidth="1"/>
    <col min="5331" max="5331" width="14.140625" style="68" customWidth="1"/>
    <col min="5332" max="5332" width="15.42578125" style="68" bestFit="1" customWidth="1"/>
    <col min="5333" max="5333" width="15.140625" style="68" bestFit="1" customWidth="1"/>
    <col min="5334" max="5335" width="11.28515625" style="68" bestFit="1" customWidth="1"/>
    <col min="5336" max="5336" width="12" style="68" customWidth="1"/>
    <col min="5337" max="5337" width="13.140625" style="68" customWidth="1"/>
    <col min="5338" max="5343" width="7.7109375" style="68" customWidth="1"/>
    <col min="5344" max="5344" width="8.5703125" style="68" bestFit="1" customWidth="1"/>
    <col min="5345" max="5346" width="7.7109375" style="68" customWidth="1"/>
    <col min="5347" max="5347" width="8.5703125" style="68" bestFit="1" customWidth="1"/>
    <col min="5348" max="5348" width="7.7109375" style="68" customWidth="1"/>
    <col min="5349" max="5580" width="9.140625" style="68"/>
    <col min="5581" max="5581" width="13.42578125" style="68" bestFit="1" customWidth="1"/>
    <col min="5582" max="5582" width="22.28515625" style="68" bestFit="1" customWidth="1"/>
    <col min="5583" max="5583" width="27.5703125" style="68" bestFit="1" customWidth="1"/>
    <col min="5584" max="5584" width="9.7109375" style="68" bestFit="1" customWidth="1"/>
    <col min="5585" max="5586" width="9.7109375" style="68" customWidth="1"/>
    <col min="5587" max="5587" width="14.140625" style="68" customWidth="1"/>
    <col min="5588" max="5588" width="15.42578125" style="68" bestFit="1" customWidth="1"/>
    <col min="5589" max="5589" width="15.140625" style="68" bestFit="1" customWidth="1"/>
    <col min="5590" max="5591" width="11.28515625" style="68" bestFit="1" customWidth="1"/>
    <col min="5592" max="5592" width="12" style="68" customWidth="1"/>
    <col min="5593" max="5593" width="13.140625" style="68" customWidth="1"/>
    <col min="5594" max="5599" width="7.7109375" style="68" customWidth="1"/>
    <col min="5600" max="5600" width="8.5703125" style="68" bestFit="1" customWidth="1"/>
    <col min="5601" max="5602" width="7.7109375" style="68" customWidth="1"/>
    <col min="5603" max="5603" width="8.5703125" style="68" bestFit="1" customWidth="1"/>
    <col min="5604" max="5604" width="7.7109375" style="68" customWidth="1"/>
    <col min="5605" max="5836" width="9.140625" style="68"/>
    <col min="5837" max="5837" width="13.42578125" style="68" bestFit="1" customWidth="1"/>
    <col min="5838" max="5838" width="22.28515625" style="68" bestFit="1" customWidth="1"/>
    <col min="5839" max="5839" width="27.5703125" style="68" bestFit="1" customWidth="1"/>
    <col min="5840" max="5840" width="9.7109375" style="68" bestFit="1" customWidth="1"/>
    <col min="5841" max="5842" width="9.7109375" style="68" customWidth="1"/>
    <col min="5843" max="5843" width="14.140625" style="68" customWidth="1"/>
    <col min="5844" max="5844" width="15.42578125" style="68" bestFit="1" customWidth="1"/>
    <col min="5845" max="5845" width="15.140625" style="68" bestFit="1" customWidth="1"/>
    <col min="5846" max="5847" width="11.28515625" style="68" bestFit="1" customWidth="1"/>
    <col min="5848" max="5848" width="12" style="68" customWidth="1"/>
    <col min="5849" max="5849" width="13.140625" style="68" customWidth="1"/>
    <col min="5850" max="5855" width="7.7109375" style="68" customWidth="1"/>
    <col min="5856" max="5856" width="8.5703125" style="68" bestFit="1" customWidth="1"/>
    <col min="5857" max="5858" width="7.7109375" style="68" customWidth="1"/>
    <col min="5859" max="5859" width="8.5703125" style="68" bestFit="1" customWidth="1"/>
    <col min="5860" max="5860" width="7.7109375" style="68" customWidth="1"/>
    <col min="5861" max="6092" width="9.140625" style="68"/>
    <col min="6093" max="6093" width="13.42578125" style="68" bestFit="1" customWidth="1"/>
    <col min="6094" max="6094" width="22.28515625" style="68" bestFit="1" customWidth="1"/>
    <col min="6095" max="6095" width="27.5703125" style="68" bestFit="1" customWidth="1"/>
    <col min="6096" max="6096" width="9.7109375" style="68" bestFit="1" customWidth="1"/>
    <col min="6097" max="6098" width="9.7109375" style="68" customWidth="1"/>
    <col min="6099" max="6099" width="14.140625" style="68" customWidth="1"/>
    <col min="6100" max="6100" width="15.42578125" style="68" bestFit="1" customWidth="1"/>
    <col min="6101" max="6101" width="15.140625" style="68" bestFit="1" customWidth="1"/>
    <col min="6102" max="6103" width="11.28515625" style="68" bestFit="1" customWidth="1"/>
    <col min="6104" max="6104" width="12" style="68" customWidth="1"/>
    <col min="6105" max="6105" width="13.140625" style="68" customWidth="1"/>
    <col min="6106" max="6111" width="7.7109375" style="68" customWidth="1"/>
    <col min="6112" max="6112" width="8.5703125" style="68" bestFit="1" customWidth="1"/>
    <col min="6113" max="6114" width="7.7109375" style="68" customWidth="1"/>
    <col min="6115" max="6115" width="8.5703125" style="68" bestFit="1" customWidth="1"/>
    <col min="6116" max="6116" width="7.7109375" style="68" customWidth="1"/>
    <col min="6117" max="6348" width="9.140625" style="68"/>
    <col min="6349" max="6349" width="13.42578125" style="68" bestFit="1" customWidth="1"/>
    <col min="6350" max="6350" width="22.28515625" style="68" bestFit="1" customWidth="1"/>
    <col min="6351" max="6351" width="27.5703125" style="68" bestFit="1" customWidth="1"/>
    <col min="6352" max="6352" width="9.7109375" style="68" bestFit="1" customWidth="1"/>
    <col min="6353" max="6354" width="9.7109375" style="68" customWidth="1"/>
    <col min="6355" max="6355" width="14.140625" style="68" customWidth="1"/>
    <col min="6356" max="6356" width="15.42578125" style="68" bestFit="1" customWidth="1"/>
    <col min="6357" max="6357" width="15.140625" style="68" bestFit="1" customWidth="1"/>
    <col min="6358" max="6359" width="11.28515625" style="68" bestFit="1" customWidth="1"/>
    <col min="6360" max="6360" width="12" style="68" customWidth="1"/>
    <col min="6361" max="6361" width="13.140625" style="68" customWidth="1"/>
    <col min="6362" max="6367" width="7.7109375" style="68" customWidth="1"/>
    <col min="6368" max="6368" width="8.5703125" style="68" bestFit="1" customWidth="1"/>
    <col min="6369" max="6370" width="7.7109375" style="68" customWidth="1"/>
    <col min="6371" max="6371" width="8.5703125" style="68" bestFit="1" customWidth="1"/>
    <col min="6372" max="6372" width="7.7109375" style="68" customWidth="1"/>
    <col min="6373" max="6604" width="9.140625" style="68"/>
    <col min="6605" max="6605" width="13.42578125" style="68" bestFit="1" customWidth="1"/>
    <col min="6606" max="6606" width="22.28515625" style="68" bestFit="1" customWidth="1"/>
    <col min="6607" max="6607" width="27.5703125" style="68" bestFit="1" customWidth="1"/>
    <col min="6608" max="6608" width="9.7109375" style="68" bestFit="1" customWidth="1"/>
    <col min="6609" max="6610" width="9.7109375" style="68" customWidth="1"/>
    <col min="6611" max="6611" width="14.140625" style="68" customWidth="1"/>
    <col min="6612" max="6612" width="15.42578125" style="68" bestFit="1" customWidth="1"/>
    <col min="6613" max="6613" width="15.140625" style="68" bestFit="1" customWidth="1"/>
    <col min="6614" max="6615" width="11.28515625" style="68" bestFit="1" customWidth="1"/>
    <col min="6616" max="6616" width="12" style="68" customWidth="1"/>
    <col min="6617" max="6617" width="13.140625" style="68" customWidth="1"/>
    <col min="6618" max="6623" width="7.7109375" style="68" customWidth="1"/>
    <col min="6624" max="6624" width="8.5703125" style="68" bestFit="1" customWidth="1"/>
    <col min="6625" max="6626" width="7.7109375" style="68" customWidth="1"/>
    <col min="6627" max="6627" width="8.5703125" style="68" bestFit="1" customWidth="1"/>
    <col min="6628" max="6628" width="7.7109375" style="68" customWidth="1"/>
    <col min="6629" max="6860" width="9.140625" style="68"/>
    <col min="6861" max="6861" width="13.42578125" style="68" bestFit="1" customWidth="1"/>
    <col min="6862" max="6862" width="22.28515625" style="68" bestFit="1" customWidth="1"/>
    <col min="6863" max="6863" width="27.5703125" style="68" bestFit="1" customWidth="1"/>
    <col min="6864" max="6864" width="9.7109375" style="68" bestFit="1" customWidth="1"/>
    <col min="6865" max="6866" width="9.7109375" style="68" customWidth="1"/>
    <col min="6867" max="6867" width="14.140625" style="68" customWidth="1"/>
    <col min="6868" max="6868" width="15.42578125" style="68" bestFit="1" customWidth="1"/>
    <col min="6869" max="6869" width="15.140625" style="68" bestFit="1" customWidth="1"/>
    <col min="6870" max="6871" width="11.28515625" style="68" bestFit="1" customWidth="1"/>
    <col min="6872" max="6872" width="12" style="68" customWidth="1"/>
    <col min="6873" max="6873" width="13.140625" style="68" customWidth="1"/>
    <col min="6874" max="6879" width="7.7109375" style="68" customWidth="1"/>
    <col min="6880" max="6880" width="8.5703125" style="68" bestFit="1" customWidth="1"/>
    <col min="6881" max="6882" width="7.7109375" style="68" customWidth="1"/>
    <col min="6883" max="6883" width="8.5703125" style="68" bestFit="1" customWidth="1"/>
    <col min="6884" max="6884" width="7.7109375" style="68" customWidth="1"/>
    <col min="6885" max="7116" width="9.140625" style="68"/>
    <col min="7117" max="7117" width="13.42578125" style="68" bestFit="1" customWidth="1"/>
    <col min="7118" max="7118" width="22.28515625" style="68" bestFit="1" customWidth="1"/>
    <col min="7119" max="7119" width="27.5703125" style="68" bestFit="1" customWidth="1"/>
    <col min="7120" max="7120" width="9.7109375" style="68" bestFit="1" customWidth="1"/>
    <col min="7121" max="7122" width="9.7109375" style="68" customWidth="1"/>
    <col min="7123" max="7123" width="14.140625" style="68" customWidth="1"/>
    <col min="7124" max="7124" width="15.42578125" style="68" bestFit="1" customWidth="1"/>
    <col min="7125" max="7125" width="15.140625" style="68" bestFit="1" customWidth="1"/>
    <col min="7126" max="7127" width="11.28515625" style="68" bestFit="1" customWidth="1"/>
    <col min="7128" max="7128" width="12" style="68" customWidth="1"/>
    <col min="7129" max="7129" width="13.140625" style="68" customWidth="1"/>
    <col min="7130" max="7135" width="7.7109375" style="68" customWidth="1"/>
    <col min="7136" max="7136" width="8.5703125" style="68" bestFit="1" customWidth="1"/>
    <col min="7137" max="7138" width="7.7109375" style="68" customWidth="1"/>
    <col min="7139" max="7139" width="8.5703125" style="68" bestFit="1" customWidth="1"/>
    <col min="7140" max="7140" width="7.7109375" style="68" customWidth="1"/>
    <col min="7141" max="7372" width="9.140625" style="68"/>
    <col min="7373" max="7373" width="13.42578125" style="68" bestFit="1" customWidth="1"/>
    <col min="7374" max="7374" width="22.28515625" style="68" bestFit="1" customWidth="1"/>
    <col min="7375" max="7375" width="27.5703125" style="68" bestFit="1" customWidth="1"/>
    <col min="7376" max="7376" width="9.7109375" style="68" bestFit="1" customWidth="1"/>
    <col min="7377" max="7378" width="9.7109375" style="68" customWidth="1"/>
    <col min="7379" max="7379" width="14.140625" style="68" customWidth="1"/>
    <col min="7380" max="7380" width="15.42578125" style="68" bestFit="1" customWidth="1"/>
    <col min="7381" max="7381" width="15.140625" style="68" bestFit="1" customWidth="1"/>
    <col min="7382" max="7383" width="11.28515625" style="68" bestFit="1" customWidth="1"/>
    <col min="7384" max="7384" width="12" style="68" customWidth="1"/>
    <col min="7385" max="7385" width="13.140625" style="68" customWidth="1"/>
    <col min="7386" max="7391" width="7.7109375" style="68" customWidth="1"/>
    <col min="7392" max="7392" width="8.5703125" style="68" bestFit="1" customWidth="1"/>
    <col min="7393" max="7394" width="7.7109375" style="68" customWidth="1"/>
    <col min="7395" max="7395" width="8.5703125" style="68" bestFit="1" customWidth="1"/>
    <col min="7396" max="7396" width="7.7109375" style="68" customWidth="1"/>
    <col min="7397" max="7628" width="9.140625" style="68"/>
    <col min="7629" max="7629" width="13.42578125" style="68" bestFit="1" customWidth="1"/>
    <col min="7630" max="7630" width="22.28515625" style="68" bestFit="1" customWidth="1"/>
    <col min="7631" max="7631" width="27.5703125" style="68" bestFit="1" customWidth="1"/>
    <col min="7632" max="7632" width="9.7109375" style="68" bestFit="1" customWidth="1"/>
    <col min="7633" max="7634" width="9.7109375" style="68" customWidth="1"/>
    <col min="7635" max="7635" width="14.140625" style="68" customWidth="1"/>
    <col min="7636" max="7636" width="15.42578125" style="68" bestFit="1" customWidth="1"/>
    <col min="7637" max="7637" width="15.140625" style="68" bestFit="1" customWidth="1"/>
    <col min="7638" max="7639" width="11.28515625" style="68" bestFit="1" customWidth="1"/>
    <col min="7640" max="7640" width="12" style="68" customWidth="1"/>
    <col min="7641" max="7641" width="13.140625" style="68" customWidth="1"/>
    <col min="7642" max="7647" width="7.7109375" style="68" customWidth="1"/>
    <col min="7648" max="7648" width="8.5703125" style="68" bestFit="1" customWidth="1"/>
    <col min="7649" max="7650" width="7.7109375" style="68" customWidth="1"/>
    <col min="7651" max="7651" width="8.5703125" style="68" bestFit="1" customWidth="1"/>
    <col min="7652" max="7652" width="7.7109375" style="68" customWidth="1"/>
    <col min="7653" max="7884" width="9.140625" style="68"/>
    <col min="7885" max="7885" width="13.42578125" style="68" bestFit="1" customWidth="1"/>
    <col min="7886" max="7886" width="22.28515625" style="68" bestFit="1" customWidth="1"/>
    <col min="7887" max="7887" width="27.5703125" style="68" bestFit="1" customWidth="1"/>
    <col min="7888" max="7888" width="9.7109375" style="68" bestFit="1" customWidth="1"/>
    <col min="7889" max="7890" width="9.7109375" style="68" customWidth="1"/>
    <col min="7891" max="7891" width="14.140625" style="68" customWidth="1"/>
    <col min="7892" max="7892" width="15.42578125" style="68" bestFit="1" customWidth="1"/>
    <col min="7893" max="7893" width="15.140625" style="68" bestFit="1" customWidth="1"/>
    <col min="7894" max="7895" width="11.28515625" style="68" bestFit="1" customWidth="1"/>
    <col min="7896" max="7896" width="12" style="68" customWidth="1"/>
    <col min="7897" max="7897" width="13.140625" style="68" customWidth="1"/>
    <col min="7898" max="7903" width="7.7109375" style="68" customWidth="1"/>
    <col min="7904" max="7904" width="8.5703125" style="68" bestFit="1" customWidth="1"/>
    <col min="7905" max="7906" width="7.7109375" style="68" customWidth="1"/>
    <col min="7907" max="7907" width="8.5703125" style="68" bestFit="1" customWidth="1"/>
    <col min="7908" max="7908" width="7.7109375" style="68" customWidth="1"/>
    <col min="7909" max="8140" width="9.140625" style="68"/>
    <col min="8141" max="8141" width="13.42578125" style="68" bestFit="1" customWidth="1"/>
    <col min="8142" max="8142" width="22.28515625" style="68" bestFit="1" customWidth="1"/>
    <col min="8143" max="8143" width="27.5703125" style="68" bestFit="1" customWidth="1"/>
    <col min="8144" max="8144" width="9.7109375" style="68" bestFit="1" customWidth="1"/>
    <col min="8145" max="8146" width="9.7109375" style="68" customWidth="1"/>
    <col min="8147" max="8147" width="14.140625" style="68" customWidth="1"/>
    <col min="8148" max="8148" width="15.42578125" style="68" bestFit="1" customWidth="1"/>
    <col min="8149" max="8149" width="15.140625" style="68" bestFit="1" customWidth="1"/>
    <col min="8150" max="8151" width="11.28515625" style="68" bestFit="1" customWidth="1"/>
    <col min="8152" max="8152" width="12" style="68" customWidth="1"/>
    <col min="8153" max="8153" width="13.140625" style="68" customWidth="1"/>
    <col min="8154" max="8159" width="7.7109375" style="68" customWidth="1"/>
    <col min="8160" max="8160" width="8.5703125" style="68" bestFit="1" customWidth="1"/>
    <col min="8161" max="8162" width="7.7109375" style="68" customWidth="1"/>
    <col min="8163" max="8163" width="8.5703125" style="68" bestFit="1" customWidth="1"/>
    <col min="8164" max="8164" width="7.7109375" style="68" customWidth="1"/>
    <col min="8165" max="8396" width="9.140625" style="68"/>
    <col min="8397" max="8397" width="13.42578125" style="68" bestFit="1" customWidth="1"/>
    <col min="8398" max="8398" width="22.28515625" style="68" bestFit="1" customWidth="1"/>
    <col min="8399" max="8399" width="27.5703125" style="68" bestFit="1" customWidth="1"/>
    <col min="8400" max="8400" width="9.7109375" style="68" bestFit="1" customWidth="1"/>
    <col min="8401" max="8402" width="9.7109375" style="68" customWidth="1"/>
    <col min="8403" max="8403" width="14.140625" style="68" customWidth="1"/>
    <col min="8404" max="8404" width="15.42578125" style="68" bestFit="1" customWidth="1"/>
    <col min="8405" max="8405" width="15.140625" style="68" bestFit="1" customWidth="1"/>
    <col min="8406" max="8407" width="11.28515625" style="68" bestFit="1" customWidth="1"/>
    <col min="8408" max="8408" width="12" style="68" customWidth="1"/>
    <col min="8409" max="8409" width="13.140625" style="68" customWidth="1"/>
    <col min="8410" max="8415" width="7.7109375" style="68" customWidth="1"/>
    <col min="8416" max="8416" width="8.5703125" style="68" bestFit="1" customWidth="1"/>
    <col min="8417" max="8418" width="7.7109375" style="68" customWidth="1"/>
    <col min="8419" max="8419" width="8.5703125" style="68" bestFit="1" customWidth="1"/>
    <col min="8420" max="8420" width="7.7109375" style="68" customWidth="1"/>
    <col min="8421" max="8652" width="9.140625" style="68"/>
    <col min="8653" max="8653" width="13.42578125" style="68" bestFit="1" customWidth="1"/>
    <col min="8654" max="8654" width="22.28515625" style="68" bestFit="1" customWidth="1"/>
    <col min="8655" max="8655" width="27.5703125" style="68" bestFit="1" customWidth="1"/>
    <col min="8656" max="8656" width="9.7109375" style="68" bestFit="1" customWidth="1"/>
    <col min="8657" max="8658" width="9.7109375" style="68" customWidth="1"/>
    <col min="8659" max="8659" width="14.140625" style="68" customWidth="1"/>
    <col min="8660" max="8660" width="15.42578125" style="68" bestFit="1" customWidth="1"/>
    <col min="8661" max="8661" width="15.140625" style="68" bestFit="1" customWidth="1"/>
    <col min="8662" max="8663" width="11.28515625" style="68" bestFit="1" customWidth="1"/>
    <col min="8664" max="8664" width="12" style="68" customWidth="1"/>
    <col min="8665" max="8665" width="13.140625" style="68" customWidth="1"/>
    <col min="8666" max="8671" width="7.7109375" style="68" customWidth="1"/>
    <col min="8672" max="8672" width="8.5703125" style="68" bestFit="1" customWidth="1"/>
    <col min="8673" max="8674" width="7.7109375" style="68" customWidth="1"/>
    <col min="8675" max="8675" width="8.5703125" style="68" bestFit="1" customWidth="1"/>
    <col min="8676" max="8676" width="7.7109375" style="68" customWidth="1"/>
    <col min="8677" max="8908" width="9.140625" style="68"/>
    <col min="8909" max="8909" width="13.42578125" style="68" bestFit="1" customWidth="1"/>
    <col min="8910" max="8910" width="22.28515625" style="68" bestFit="1" customWidth="1"/>
    <col min="8911" max="8911" width="27.5703125" style="68" bestFit="1" customWidth="1"/>
    <col min="8912" max="8912" width="9.7109375" style="68" bestFit="1" customWidth="1"/>
    <col min="8913" max="8914" width="9.7109375" style="68" customWidth="1"/>
    <col min="8915" max="8915" width="14.140625" style="68" customWidth="1"/>
    <col min="8916" max="8916" width="15.42578125" style="68" bestFit="1" customWidth="1"/>
    <col min="8917" max="8917" width="15.140625" style="68" bestFit="1" customWidth="1"/>
    <col min="8918" max="8919" width="11.28515625" style="68" bestFit="1" customWidth="1"/>
    <col min="8920" max="8920" width="12" style="68" customWidth="1"/>
    <col min="8921" max="8921" width="13.140625" style="68" customWidth="1"/>
    <col min="8922" max="8927" width="7.7109375" style="68" customWidth="1"/>
    <col min="8928" max="8928" width="8.5703125" style="68" bestFit="1" customWidth="1"/>
    <col min="8929" max="8930" width="7.7109375" style="68" customWidth="1"/>
    <col min="8931" max="8931" width="8.5703125" style="68" bestFit="1" customWidth="1"/>
    <col min="8932" max="8932" width="7.7109375" style="68" customWidth="1"/>
    <col min="8933" max="9164" width="9.140625" style="68"/>
    <col min="9165" max="9165" width="13.42578125" style="68" bestFit="1" customWidth="1"/>
    <col min="9166" max="9166" width="22.28515625" style="68" bestFit="1" customWidth="1"/>
    <col min="9167" max="9167" width="27.5703125" style="68" bestFit="1" customWidth="1"/>
    <col min="9168" max="9168" width="9.7109375" style="68" bestFit="1" customWidth="1"/>
    <col min="9169" max="9170" width="9.7109375" style="68" customWidth="1"/>
    <col min="9171" max="9171" width="14.140625" style="68" customWidth="1"/>
    <col min="9172" max="9172" width="15.42578125" style="68" bestFit="1" customWidth="1"/>
    <col min="9173" max="9173" width="15.140625" style="68" bestFit="1" customWidth="1"/>
    <col min="9174" max="9175" width="11.28515625" style="68" bestFit="1" customWidth="1"/>
    <col min="9176" max="9176" width="12" style="68" customWidth="1"/>
    <col min="9177" max="9177" width="13.140625" style="68" customWidth="1"/>
    <col min="9178" max="9183" width="7.7109375" style="68" customWidth="1"/>
    <col min="9184" max="9184" width="8.5703125" style="68" bestFit="1" customWidth="1"/>
    <col min="9185" max="9186" width="7.7109375" style="68" customWidth="1"/>
    <col min="9187" max="9187" width="8.5703125" style="68" bestFit="1" customWidth="1"/>
    <col min="9188" max="9188" width="7.7109375" style="68" customWidth="1"/>
    <col min="9189" max="9420" width="9.140625" style="68"/>
    <col min="9421" max="9421" width="13.42578125" style="68" bestFit="1" customWidth="1"/>
    <col min="9422" max="9422" width="22.28515625" style="68" bestFit="1" customWidth="1"/>
    <col min="9423" max="9423" width="27.5703125" style="68" bestFit="1" customWidth="1"/>
    <col min="9424" max="9424" width="9.7109375" style="68" bestFit="1" customWidth="1"/>
    <col min="9425" max="9426" width="9.7109375" style="68" customWidth="1"/>
    <col min="9427" max="9427" width="14.140625" style="68" customWidth="1"/>
    <col min="9428" max="9428" width="15.42578125" style="68" bestFit="1" customWidth="1"/>
    <col min="9429" max="9429" width="15.140625" style="68" bestFit="1" customWidth="1"/>
    <col min="9430" max="9431" width="11.28515625" style="68" bestFit="1" customWidth="1"/>
    <col min="9432" max="9432" width="12" style="68" customWidth="1"/>
    <col min="9433" max="9433" width="13.140625" style="68" customWidth="1"/>
    <col min="9434" max="9439" width="7.7109375" style="68" customWidth="1"/>
    <col min="9440" max="9440" width="8.5703125" style="68" bestFit="1" customWidth="1"/>
    <col min="9441" max="9442" width="7.7109375" style="68" customWidth="1"/>
    <col min="9443" max="9443" width="8.5703125" style="68" bestFit="1" customWidth="1"/>
    <col min="9444" max="9444" width="7.7109375" style="68" customWidth="1"/>
    <col min="9445" max="9676" width="9.140625" style="68"/>
    <col min="9677" max="9677" width="13.42578125" style="68" bestFit="1" customWidth="1"/>
    <col min="9678" max="9678" width="22.28515625" style="68" bestFit="1" customWidth="1"/>
    <col min="9679" max="9679" width="27.5703125" style="68" bestFit="1" customWidth="1"/>
    <col min="9680" max="9680" width="9.7109375" style="68" bestFit="1" customWidth="1"/>
    <col min="9681" max="9682" width="9.7109375" style="68" customWidth="1"/>
    <col min="9683" max="9683" width="14.140625" style="68" customWidth="1"/>
    <col min="9684" max="9684" width="15.42578125" style="68" bestFit="1" customWidth="1"/>
    <col min="9685" max="9685" width="15.140625" style="68" bestFit="1" customWidth="1"/>
    <col min="9686" max="9687" width="11.28515625" style="68" bestFit="1" customWidth="1"/>
    <col min="9688" max="9688" width="12" style="68" customWidth="1"/>
    <col min="9689" max="9689" width="13.140625" style="68" customWidth="1"/>
    <col min="9690" max="9695" width="7.7109375" style="68" customWidth="1"/>
    <col min="9696" max="9696" width="8.5703125" style="68" bestFit="1" customWidth="1"/>
    <col min="9697" max="9698" width="7.7109375" style="68" customWidth="1"/>
    <col min="9699" max="9699" width="8.5703125" style="68" bestFit="1" customWidth="1"/>
    <col min="9700" max="9700" width="7.7109375" style="68" customWidth="1"/>
    <col min="9701" max="9932" width="9.140625" style="68"/>
    <col min="9933" max="9933" width="13.42578125" style="68" bestFit="1" customWidth="1"/>
    <col min="9934" max="9934" width="22.28515625" style="68" bestFit="1" customWidth="1"/>
    <col min="9935" max="9935" width="27.5703125" style="68" bestFit="1" customWidth="1"/>
    <col min="9936" max="9936" width="9.7109375" style="68" bestFit="1" customWidth="1"/>
    <col min="9937" max="9938" width="9.7109375" style="68" customWidth="1"/>
    <col min="9939" max="9939" width="14.140625" style="68" customWidth="1"/>
    <col min="9940" max="9940" width="15.42578125" style="68" bestFit="1" customWidth="1"/>
    <col min="9941" max="9941" width="15.140625" style="68" bestFit="1" customWidth="1"/>
    <col min="9942" max="9943" width="11.28515625" style="68" bestFit="1" customWidth="1"/>
    <col min="9944" max="9944" width="12" style="68" customWidth="1"/>
    <col min="9945" max="9945" width="13.140625" style="68" customWidth="1"/>
    <col min="9946" max="9951" width="7.7109375" style="68" customWidth="1"/>
    <col min="9952" max="9952" width="8.5703125" style="68" bestFit="1" customWidth="1"/>
    <col min="9953" max="9954" width="7.7109375" style="68" customWidth="1"/>
    <col min="9955" max="9955" width="8.5703125" style="68" bestFit="1" customWidth="1"/>
    <col min="9956" max="9956" width="7.7109375" style="68" customWidth="1"/>
    <col min="9957" max="10188" width="9.140625" style="68"/>
    <col min="10189" max="10189" width="13.42578125" style="68" bestFit="1" customWidth="1"/>
    <col min="10190" max="10190" width="22.28515625" style="68" bestFit="1" customWidth="1"/>
    <col min="10191" max="10191" width="27.5703125" style="68" bestFit="1" customWidth="1"/>
    <col min="10192" max="10192" width="9.7109375" style="68" bestFit="1" customWidth="1"/>
    <col min="10193" max="10194" width="9.7109375" style="68" customWidth="1"/>
    <col min="10195" max="10195" width="14.140625" style="68" customWidth="1"/>
    <col min="10196" max="10196" width="15.42578125" style="68" bestFit="1" customWidth="1"/>
    <col min="10197" max="10197" width="15.140625" style="68" bestFit="1" customWidth="1"/>
    <col min="10198" max="10199" width="11.28515625" style="68" bestFit="1" customWidth="1"/>
    <col min="10200" max="10200" width="12" style="68" customWidth="1"/>
    <col min="10201" max="10201" width="13.140625" style="68" customWidth="1"/>
    <col min="10202" max="10207" width="7.7109375" style="68" customWidth="1"/>
    <col min="10208" max="10208" width="8.5703125" style="68" bestFit="1" customWidth="1"/>
    <col min="10209" max="10210" width="7.7109375" style="68" customWidth="1"/>
    <col min="10211" max="10211" width="8.5703125" style="68" bestFit="1" customWidth="1"/>
    <col min="10212" max="10212" width="7.7109375" style="68" customWidth="1"/>
    <col min="10213" max="10444" width="9.140625" style="68"/>
    <col min="10445" max="10445" width="13.42578125" style="68" bestFit="1" customWidth="1"/>
    <col min="10446" max="10446" width="22.28515625" style="68" bestFit="1" customWidth="1"/>
    <col min="10447" max="10447" width="27.5703125" style="68" bestFit="1" customWidth="1"/>
    <col min="10448" max="10448" width="9.7109375" style="68" bestFit="1" customWidth="1"/>
    <col min="10449" max="10450" width="9.7109375" style="68" customWidth="1"/>
    <col min="10451" max="10451" width="14.140625" style="68" customWidth="1"/>
    <col min="10452" max="10452" width="15.42578125" style="68" bestFit="1" customWidth="1"/>
    <col min="10453" max="10453" width="15.140625" style="68" bestFit="1" customWidth="1"/>
    <col min="10454" max="10455" width="11.28515625" style="68" bestFit="1" customWidth="1"/>
    <col min="10456" max="10456" width="12" style="68" customWidth="1"/>
    <col min="10457" max="10457" width="13.140625" style="68" customWidth="1"/>
    <col min="10458" max="10463" width="7.7109375" style="68" customWidth="1"/>
    <col min="10464" max="10464" width="8.5703125" style="68" bestFit="1" customWidth="1"/>
    <col min="10465" max="10466" width="7.7109375" style="68" customWidth="1"/>
    <col min="10467" max="10467" width="8.5703125" style="68" bestFit="1" customWidth="1"/>
    <col min="10468" max="10468" width="7.7109375" style="68" customWidth="1"/>
    <col min="10469" max="10700" width="9.140625" style="68"/>
    <col min="10701" max="10701" width="13.42578125" style="68" bestFit="1" customWidth="1"/>
    <col min="10702" max="10702" width="22.28515625" style="68" bestFit="1" customWidth="1"/>
    <col min="10703" max="10703" width="27.5703125" style="68" bestFit="1" customWidth="1"/>
    <col min="10704" max="10704" width="9.7109375" style="68" bestFit="1" customWidth="1"/>
    <col min="10705" max="10706" width="9.7109375" style="68" customWidth="1"/>
    <col min="10707" max="10707" width="14.140625" style="68" customWidth="1"/>
    <col min="10708" max="10708" width="15.42578125" style="68" bestFit="1" customWidth="1"/>
    <col min="10709" max="10709" width="15.140625" style="68" bestFit="1" customWidth="1"/>
    <col min="10710" max="10711" width="11.28515625" style="68" bestFit="1" customWidth="1"/>
    <col min="10712" max="10712" width="12" style="68" customWidth="1"/>
    <col min="10713" max="10713" width="13.140625" style="68" customWidth="1"/>
    <col min="10714" max="10719" width="7.7109375" style="68" customWidth="1"/>
    <col min="10720" max="10720" width="8.5703125" style="68" bestFit="1" customWidth="1"/>
    <col min="10721" max="10722" width="7.7109375" style="68" customWidth="1"/>
    <col min="10723" max="10723" width="8.5703125" style="68" bestFit="1" customWidth="1"/>
    <col min="10724" max="10724" width="7.7109375" style="68" customWidth="1"/>
    <col min="10725" max="10956" width="9.140625" style="68"/>
    <col min="10957" max="10957" width="13.42578125" style="68" bestFit="1" customWidth="1"/>
    <col min="10958" max="10958" width="22.28515625" style="68" bestFit="1" customWidth="1"/>
    <col min="10959" max="10959" width="27.5703125" style="68" bestFit="1" customWidth="1"/>
    <col min="10960" max="10960" width="9.7109375" style="68" bestFit="1" customWidth="1"/>
    <col min="10961" max="10962" width="9.7109375" style="68" customWidth="1"/>
    <col min="10963" max="10963" width="14.140625" style="68" customWidth="1"/>
    <col min="10964" max="10964" width="15.42578125" style="68" bestFit="1" customWidth="1"/>
    <col min="10965" max="10965" width="15.140625" style="68" bestFit="1" customWidth="1"/>
    <col min="10966" max="10967" width="11.28515625" style="68" bestFit="1" customWidth="1"/>
    <col min="10968" max="10968" width="12" style="68" customWidth="1"/>
    <col min="10969" max="10969" width="13.140625" style="68" customWidth="1"/>
    <col min="10970" max="10975" width="7.7109375" style="68" customWidth="1"/>
    <col min="10976" max="10976" width="8.5703125" style="68" bestFit="1" customWidth="1"/>
    <col min="10977" max="10978" width="7.7109375" style="68" customWidth="1"/>
    <col min="10979" max="10979" width="8.5703125" style="68" bestFit="1" customWidth="1"/>
    <col min="10980" max="10980" width="7.7109375" style="68" customWidth="1"/>
    <col min="10981" max="11212" width="9.140625" style="68"/>
    <col min="11213" max="11213" width="13.42578125" style="68" bestFit="1" customWidth="1"/>
    <col min="11214" max="11214" width="22.28515625" style="68" bestFit="1" customWidth="1"/>
    <col min="11215" max="11215" width="27.5703125" style="68" bestFit="1" customWidth="1"/>
    <col min="11216" max="11216" width="9.7109375" style="68" bestFit="1" customWidth="1"/>
    <col min="11217" max="11218" width="9.7109375" style="68" customWidth="1"/>
    <col min="11219" max="11219" width="14.140625" style="68" customWidth="1"/>
    <col min="11220" max="11220" width="15.42578125" style="68" bestFit="1" customWidth="1"/>
    <col min="11221" max="11221" width="15.140625" style="68" bestFit="1" customWidth="1"/>
    <col min="11222" max="11223" width="11.28515625" style="68" bestFit="1" customWidth="1"/>
    <col min="11224" max="11224" width="12" style="68" customWidth="1"/>
    <col min="11225" max="11225" width="13.140625" style="68" customWidth="1"/>
    <col min="11226" max="11231" width="7.7109375" style="68" customWidth="1"/>
    <col min="11232" max="11232" width="8.5703125" style="68" bestFit="1" customWidth="1"/>
    <col min="11233" max="11234" width="7.7109375" style="68" customWidth="1"/>
    <col min="11235" max="11235" width="8.5703125" style="68" bestFit="1" customWidth="1"/>
    <col min="11236" max="11236" width="7.7109375" style="68" customWidth="1"/>
    <col min="11237" max="11468" width="9.140625" style="68"/>
    <col min="11469" max="11469" width="13.42578125" style="68" bestFit="1" customWidth="1"/>
    <col min="11470" max="11470" width="22.28515625" style="68" bestFit="1" customWidth="1"/>
    <col min="11471" max="11471" width="27.5703125" style="68" bestFit="1" customWidth="1"/>
    <col min="11472" max="11472" width="9.7109375" style="68" bestFit="1" customWidth="1"/>
    <col min="11473" max="11474" width="9.7109375" style="68" customWidth="1"/>
    <col min="11475" max="11475" width="14.140625" style="68" customWidth="1"/>
    <col min="11476" max="11476" width="15.42578125" style="68" bestFit="1" customWidth="1"/>
    <col min="11477" max="11477" width="15.140625" style="68" bestFit="1" customWidth="1"/>
    <col min="11478" max="11479" width="11.28515625" style="68" bestFit="1" customWidth="1"/>
    <col min="11480" max="11480" width="12" style="68" customWidth="1"/>
    <col min="11481" max="11481" width="13.140625" style="68" customWidth="1"/>
    <col min="11482" max="11487" width="7.7109375" style="68" customWidth="1"/>
    <col min="11488" max="11488" width="8.5703125" style="68" bestFit="1" customWidth="1"/>
    <col min="11489" max="11490" width="7.7109375" style="68" customWidth="1"/>
    <col min="11491" max="11491" width="8.5703125" style="68" bestFit="1" customWidth="1"/>
    <col min="11492" max="11492" width="7.7109375" style="68" customWidth="1"/>
    <col min="11493" max="11724" width="9.140625" style="68"/>
    <col min="11725" max="11725" width="13.42578125" style="68" bestFit="1" customWidth="1"/>
    <col min="11726" max="11726" width="22.28515625" style="68" bestFit="1" customWidth="1"/>
    <col min="11727" max="11727" width="27.5703125" style="68" bestFit="1" customWidth="1"/>
    <col min="11728" max="11728" width="9.7109375" style="68" bestFit="1" customWidth="1"/>
    <col min="11729" max="11730" width="9.7109375" style="68" customWidth="1"/>
    <col min="11731" max="11731" width="14.140625" style="68" customWidth="1"/>
    <col min="11732" max="11732" width="15.42578125" style="68" bestFit="1" customWidth="1"/>
    <col min="11733" max="11733" width="15.140625" style="68" bestFit="1" customWidth="1"/>
    <col min="11734" max="11735" width="11.28515625" style="68" bestFit="1" customWidth="1"/>
    <col min="11736" max="11736" width="12" style="68" customWidth="1"/>
    <col min="11737" max="11737" width="13.140625" style="68" customWidth="1"/>
    <col min="11738" max="11743" width="7.7109375" style="68" customWidth="1"/>
    <col min="11744" max="11744" width="8.5703125" style="68" bestFit="1" customWidth="1"/>
    <col min="11745" max="11746" width="7.7109375" style="68" customWidth="1"/>
    <col min="11747" max="11747" width="8.5703125" style="68" bestFit="1" customWidth="1"/>
    <col min="11748" max="11748" width="7.7109375" style="68" customWidth="1"/>
    <col min="11749" max="11980" width="9.140625" style="68"/>
    <col min="11981" max="11981" width="13.42578125" style="68" bestFit="1" customWidth="1"/>
    <col min="11982" max="11982" width="22.28515625" style="68" bestFit="1" customWidth="1"/>
    <col min="11983" max="11983" width="27.5703125" style="68" bestFit="1" customWidth="1"/>
    <col min="11984" max="11984" width="9.7109375" style="68" bestFit="1" customWidth="1"/>
    <col min="11985" max="11986" width="9.7109375" style="68" customWidth="1"/>
    <col min="11987" max="11987" width="14.140625" style="68" customWidth="1"/>
    <col min="11988" max="11988" width="15.42578125" style="68" bestFit="1" customWidth="1"/>
    <col min="11989" max="11989" width="15.140625" style="68" bestFit="1" customWidth="1"/>
    <col min="11990" max="11991" width="11.28515625" style="68" bestFit="1" customWidth="1"/>
    <col min="11992" max="11992" width="12" style="68" customWidth="1"/>
    <col min="11993" max="11993" width="13.140625" style="68" customWidth="1"/>
    <col min="11994" max="11999" width="7.7109375" style="68" customWidth="1"/>
    <col min="12000" max="12000" width="8.5703125" style="68" bestFit="1" customWidth="1"/>
    <col min="12001" max="12002" width="7.7109375" style="68" customWidth="1"/>
    <col min="12003" max="12003" width="8.5703125" style="68" bestFit="1" customWidth="1"/>
    <col min="12004" max="12004" width="7.7109375" style="68" customWidth="1"/>
    <col min="12005" max="12236" width="9.140625" style="68"/>
    <col min="12237" max="12237" width="13.42578125" style="68" bestFit="1" customWidth="1"/>
    <col min="12238" max="12238" width="22.28515625" style="68" bestFit="1" customWidth="1"/>
    <col min="12239" max="12239" width="27.5703125" style="68" bestFit="1" customWidth="1"/>
    <col min="12240" max="12240" width="9.7109375" style="68" bestFit="1" customWidth="1"/>
    <col min="12241" max="12242" width="9.7109375" style="68" customWidth="1"/>
    <col min="12243" max="12243" width="14.140625" style="68" customWidth="1"/>
    <col min="12244" max="12244" width="15.42578125" style="68" bestFit="1" customWidth="1"/>
    <col min="12245" max="12245" width="15.140625" style="68" bestFit="1" customWidth="1"/>
    <col min="12246" max="12247" width="11.28515625" style="68" bestFit="1" customWidth="1"/>
    <col min="12248" max="12248" width="12" style="68" customWidth="1"/>
    <col min="12249" max="12249" width="13.140625" style="68" customWidth="1"/>
    <col min="12250" max="12255" width="7.7109375" style="68" customWidth="1"/>
    <col min="12256" max="12256" width="8.5703125" style="68" bestFit="1" customWidth="1"/>
    <col min="12257" max="12258" width="7.7109375" style="68" customWidth="1"/>
    <col min="12259" max="12259" width="8.5703125" style="68" bestFit="1" customWidth="1"/>
    <col min="12260" max="12260" width="7.7109375" style="68" customWidth="1"/>
    <col min="12261" max="12492" width="9.140625" style="68"/>
    <col min="12493" max="12493" width="13.42578125" style="68" bestFit="1" customWidth="1"/>
    <col min="12494" max="12494" width="22.28515625" style="68" bestFit="1" customWidth="1"/>
    <col min="12495" max="12495" width="27.5703125" style="68" bestFit="1" customWidth="1"/>
    <col min="12496" max="12496" width="9.7109375" style="68" bestFit="1" customWidth="1"/>
    <col min="12497" max="12498" width="9.7109375" style="68" customWidth="1"/>
    <col min="12499" max="12499" width="14.140625" style="68" customWidth="1"/>
    <col min="12500" max="12500" width="15.42578125" style="68" bestFit="1" customWidth="1"/>
    <col min="12501" max="12501" width="15.140625" style="68" bestFit="1" customWidth="1"/>
    <col min="12502" max="12503" width="11.28515625" style="68" bestFit="1" customWidth="1"/>
    <col min="12504" max="12504" width="12" style="68" customWidth="1"/>
    <col min="12505" max="12505" width="13.140625" style="68" customWidth="1"/>
    <col min="12506" max="12511" width="7.7109375" style="68" customWidth="1"/>
    <col min="12512" max="12512" width="8.5703125" style="68" bestFit="1" customWidth="1"/>
    <col min="12513" max="12514" width="7.7109375" style="68" customWidth="1"/>
    <col min="12515" max="12515" width="8.5703125" style="68" bestFit="1" customWidth="1"/>
    <col min="12516" max="12516" width="7.7109375" style="68" customWidth="1"/>
    <col min="12517" max="12748" width="9.140625" style="68"/>
    <col min="12749" max="12749" width="13.42578125" style="68" bestFit="1" customWidth="1"/>
    <col min="12750" max="12750" width="22.28515625" style="68" bestFit="1" customWidth="1"/>
    <col min="12751" max="12751" width="27.5703125" style="68" bestFit="1" customWidth="1"/>
    <col min="12752" max="12752" width="9.7109375" style="68" bestFit="1" customWidth="1"/>
    <col min="12753" max="12754" width="9.7109375" style="68" customWidth="1"/>
    <col min="12755" max="12755" width="14.140625" style="68" customWidth="1"/>
    <col min="12756" max="12756" width="15.42578125" style="68" bestFit="1" customWidth="1"/>
    <col min="12757" max="12757" width="15.140625" style="68" bestFit="1" customWidth="1"/>
    <col min="12758" max="12759" width="11.28515625" style="68" bestFit="1" customWidth="1"/>
    <col min="12760" max="12760" width="12" style="68" customWidth="1"/>
    <col min="12761" max="12761" width="13.140625" style="68" customWidth="1"/>
    <col min="12762" max="12767" width="7.7109375" style="68" customWidth="1"/>
    <col min="12768" max="12768" width="8.5703125" style="68" bestFit="1" customWidth="1"/>
    <col min="12769" max="12770" width="7.7109375" style="68" customWidth="1"/>
    <col min="12771" max="12771" width="8.5703125" style="68" bestFit="1" customWidth="1"/>
    <col min="12772" max="12772" width="7.7109375" style="68" customWidth="1"/>
    <col min="12773" max="13004" width="9.140625" style="68"/>
    <col min="13005" max="13005" width="13.42578125" style="68" bestFit="1" customWidth="1"/>
    <col min="13006" max="13006" width="22.28515625" style="68" bestFit="1" customWidth="1"/>
    <col min="13007" max="13007" width="27.5703125" style="68" bestFit="1" customWidth="1"/>
    <col min="13008" max="13008" width="9.7109375" style="68" bestFit="1" customWidth="1"/>
    <col min="13009" max="13010" width="9.7109375" style="68" customWidth="1"/>
    <col min="13011" max="13011" width="14.140625" style="68" customWidth="1"/>
    <col min="13012" max="13012" width="15.42578125" style="68" bestFit="1" customWidth="1"/>
    <col min="13013" max="13013" width="15.140625" style="68" bestFit="1" customWidth="1"/>
    <col min="13014" max="13015" width="11.28515625" style="68" bestFit="1" customWidth="1"/>
    <col min="13016" max="13016" width="12" style="68" customWidth="1"/>
    <col min="13017" max="13017" width="13.140625" style="68" customWidth="1"/>
    <col min="13018" max="13023" width="7.7109375" style="68" customWidth="1"/>
    <col min="13024" max="13024" width="8.5703125" style="68" bestFit="1" customWidth="1"/>
    <col min="13025" max="13026" width="7.7109375" style="68" customWidth="1"/>
    <col min="13027" max="13027" width="8.5703125" style="68" bestFit="1" customWidth="1"/>
    <col min="13028" max="13028" width="7.7109375" style="68" customWidth="1"/>
    <col min="13029" max="13260" width="9.140625" style="68"/>
    <col min="13261" max="13261" width="13.42578125" style="68" bestFit="1" customWidth="1"/>
    <col min="13262" max="13262" width="22.28515625" style="68" bestFit="1" customWidth="1"/>
    <col min="13263" max="13263" width="27.5703125" style="68" bestFit="1" customWidth="1"/>
    <col min="13264" max="13264" width="9.7109375" style="68" bestFit="1" customWidth="1"/>
    <col min="13265" max="13266" width="9.7109375" style="68" customWidth="1"/>
    <col min="13267" max="13267" width="14.140625" style="68" customWidth="1"/>
    <col min="13268" max="13268" width="15.42578125" style="68" bestFit="1" customWidth="1"/>
    <col min="13269" max="13269" width="15.140625" style="68" bestFit="1" customWidth="1"/>
    <col min="13270" max="13271" width="11.28515625" style="68" bestFit="1" customWidth="1"/>
    <col min="13272" max="13272" width="12" style="68" customWidth="1"/>
    <col min="13273" max="13273" width="13.140625" style="68" customWidth="1"/>
    <col min="13274" max="13279" width="7.7109375" style="68" customWidth="1"/>
    <col min="13280" max="13280" width="8.5703125" style="68" bestFit="1" customWidth="1"/>
    <col min="13281" max="13282" width="7.7109375" style="68" customWidth="1"/>
    <col min="13283" max="13283" width="8.5703125" style="68" bestFit="1" customWidth="1"/>
    <col min="13284" max="13284" width="7.7109375" style="68" customWidth="1"/>
    <col min="13285" max="13516" width="9.140625" style="68"/>
    <col min="13517" max="13517" width="13.42578125" style="68" bestFit="1" customWidth="1"/>
    <col min="13518" max="13518" width="22.28515625" style="68" bestFit="1" customWidth="1"/>
    <col min="13519" max="13519" width="27.5703125" style="68" bestFit="1" customWidth="1"/>
    <col min="13520" max="13520" width="9.7109375" style="68" bestFit="1" customWidth="1"/>
    <col min="13521" max="13522" width="9.7109375" style="68" customWidth="1"/>
    <col min="13523" max="13523" width="14.140625" style="68" customWidth="1"/>
    <col min="13524" max="13524" width="15.42578125" style="68" bestFit="1" customWidth="1"/>
    <col min="13525" max="13525" width="15.140625" style="68" bestFit="1" customWidth="1"/>
    <col min="13526" max="13527" width="11.28515625" style="68" bestFit="1" customWidth="1"/>
    <col min="13528" max="13528" width="12" style="68" customWidth="1"/>
    <col min="13529" max="13529" width="13.140625" style="68" customWidth="1"/>
    <col min="13530" max="13535" width="7.7109375" style="68" customWidth="1"/>
    <col min="13536" max="13536" width="8.5703125" style="68" bestFit="1" customWidth="1"/>
    <col min="13537" max="13538" width="7.7109375" style="68" customWidth="1"/>
    <col min="13539" max="13539" width="8.5703125" style="68" bestFit="1" customWidth="1"/>
    <col min="13540" max="13540" width="7.7109375" style="68" customWidth="1"/>
    <col min="13541" max="13772" width="9.140625" style="68"/>
    <col min="13773" max="13773" width="13.42578125" style="68" bestFit="1" customWidth="1"/>
    <col min="13774" max="13774" width="22.28515625" style="68" bestFit="1" customWidth="1"/>
    <col min="13775" max="13775" width="27.5703125" style="68" bestFit="1" customWidth="1"/>
    <col min="13776" max="13776" width="9.7109375" style="68" bestFit="1" customWidth="1"/>
    <col min="13777" max="13778" width="9.7109375" style="68" customWidth="1"/>
    <col min="13779" max="13779" width="14.140625" style="68" customWidth="1"/>
    <col min="13780" max="13780" width="15.42578125" style="68" bestFit="1" customWidth="1"/>
    <col min="13781" max="13781" width="15.140625" style="68" bestFit="1" customWidth="1"/>
    <col min="13782" max="13783" width="11.28515625" style="68" bestFit="1" customWidth="1"/>
    <col min="13784" max="13784" width="12" style="68" customWidth="1"/>
    <col min="13785" max="13785" width="13.140625" style="68" customWidth="1"/>
    <col min="13786" max="13791" width="7.7109375" style="68" customWidth="1"/>
    <col min="13792" max="13792" width="8.5703125" style="68" bestFit="1" customWidth="1"/>
    <col min="13793" max="13794" width="7.7109375" style="68" customWidth="1"/>
    <col min="13795" max="13795" width="8.5703125" style="68" bestFit="1" customWidth="1"/>
    <col min="13796" max="13796" width="7.7109375" style="68" customWidth="1"/>
    <col min="13797" max="14028" width="9.140625" style="68"/>
    <col min="14029" max="14029" width="13.42578125" style="68" bestFit="1" customWidth="1"/>
    <col min="14030" max="14030" width="22.28515625" style="68" bestFit="1" customWidth="1"/>
    <col min="14031" max="14031" width="27.5703125" style="68" bestFit="1" customWidth="1"/>
    <col min="14032" max="14032" width="9.7109375" style="68" bestFit="1" customWidth="1"/>
    <col min="14033" max="14034" width="9.7109375" style="68" customWidth="1"/>
    <col min="14035" max="14035" width="14.140625" style="68" customWidth="1"/>
    <col min="14036" max="14036" width="15.42578125" style="68" bestFit="1" customWidth="1"/>
    <col min="14037" max="14037" width="15.140625" style="68" bestFit="1" customWidth="1"/>
    <col min="14038" max="14039" width="11.28515625" style="68" bestFit="1" customWidth="1"/>
    <col min="14040" max="14040" width="12" style="68" customWidth="1"/>
    <col min="14041" max="14041" width="13.140625" style="68" customWidth="1"/>
    <col min="14042" max="14047" width="7.7109375" style="68" customWidth="1"/>
    <col min="14048" max="14048" width="8.5703125" style="68" bestFit="1" customWidth="1"/>
    <col min="14049" max="14050" width="7.7109375" style="68" customWidth="1"/>
    <col min="14051" max="14051" width="8.5703125" style="68" bestFit="1" customWidth="1"/>
    <col min="14052" max="14052" width="7.7109375" style="68" customWidth="1"/>
    <col min="14053" max="14284" width="9.140625" style="68"/>
    <col min="14285" max="14285" width="13.42578125" style="68" bestFit="1" customWidth="1"/>
    <col min="14286" max="14286" width="22.28515625" style="68" bestFit="1" customWidth="1"/>
    <col min="14287" max="14287" width="27.5703125" style="68" bestFit="1" customWidth="1"/>
    <col min="14288" max="14288" width="9.7109375" style="68" bestFit="1" customWidth="1"/>
    <col min="14289" max="14290" width="9.7109375" style="68" customWidth="1"/>
    <col min="14291" max="14291" width="14.140625" style="68" customWidth="1"/>
    <col min="14292" max="14292" width="15.42578125" style="68" bestFit="1" customWidth="1"/>
    <col min="14293" max="14293" width="15.140625" style="68" bestFit="1" customWidth="1"/>
    <col min="14294" max="14295" width="11.28515625" style="68" bestFit="1" customWidth="1"/>
    <col min="14296" max="14296" width="12" style="68" customWidth="1"/>
    <col min="14297" max="14297" width="13.140625" style="68" customWidth="1"/>
    <col min="14298" max="14303" width="7.7109375" style="68" customWidth="1"/>
    <col min="14304" max="14304" width="8.5703125" style="68" bestFit="1" customWidth="1"/>
    <col min="14305" max="14306" width="7.7109375" style="68" customWidth="1"/>
    <col min="14307" max="14307" width="8.5703125" style="68" bestFit="1" customWidth="1"/>
    <col min="14308" max="14308" width="7.7109375" style="68" customWidth="1"/>
    <col min="14309" max="14540" width="9.140625" style="68"/>
    <col min="14541" max="14541" width="13.42578125" style="68" bestFit="1" customWidth="1"/>
    <col min="14542" max="14542" width="22.28515625" style="68" bestFit="1" customWidth="1"/>
    <col min="14543" max="14543" width="27.5703125" style="68" bestFit="1" customWidth="1"/>
    <col min="14544" max="14544" width="9.7109375" style="68" bestFit="1" customWidth="1"/>
    <col min="14545" max="14546" width="9.7109375" style="68" customWidth="1"/>
    <col min="14547" max="14547" width="14.140625" style="68" customWidth="1"/>
    <col min="14548" max="14548" width="15.42578125" style="68" bestFit="1" customWidth="1"/>
    <col min="14549" max="14549" width="15.140625" style="68" bestFit="1" customWidth="1"/>
    <col min="14550" max="14551" width="11.28515625" style="68" bestFit="1" customWidth="1"/>
    <col min="14552" max="14552" width="12" style="68" customWidth="1"/>
    <col min="14553" max="14553" width="13.140625" style="68" customWidth="1"/>
    <col min="14554" max="14559" width="7.7109375" style="68" customWidth="1"/>
    <col min="14560" max="14560" width="8.5703125" style="68" bestFit="1" customWidth="1"/>
    <col min="14561" max="14562" width="7.7109375" style="68" customWidth="1"/>
    <col min="14563" max="14563" width="8.5703125" style="68" bestFit="1" customWidth="1"/>
    <col min="14564" max="14564" width="7.7109375" style="68" customWidth="1"/>
    <col min="14565" max="14796" width="9.140625" style="68"/>
    <col min="14797" max="14797" width="13.42578125" style="68" bestFit="1" customWidth="1"/>
    <col min="14798" max="14798" width="22.28515625" style="68" bestFit="1" customWidth="1"/>
    <col min="14799" max="14799" width="27.5703125" style="68" bestFit="1" customWidth="1"/>
    <col min="14800" max="14800" width="9.7109375" style="68" bestFit="1" customWidth="1"/>
    <col min="14801" max="14802" width="9.7109375" style="68" customWidth="1"/>
    <col min="14803" max="14803" width="14.140625" style="68" customWidth="1"/>
    <col min="14804" max="14804" width="15.42578125" style="68" bestFit="1" customWidth="1"/>
    <col min="14805" max="14805" width="15.140625" style="68" bestFit="1" customWidth="1"/>
    <col min="14806" max="14807" width="11.28515625" style="68" bestFit="1" customWidth="1"/>
    <col min="14808" max="14808" width="12" style="68" customWidth="1"/>
    <col min="14809" max="14809" width="13.140625" style="68" customWidth="1"/>
    <col min="14810" max="14815" width="7.7109375" style="68" customWidth="1"/>
    <col min="14816" max="14816" width="8.5703125" style="68" bestFit="1" customWidth="1"/>
    <col min="14817" max="14818" width="7.7109375" style="68" customWidth="1"/>
    <col min="14819" max="14819" width="8.5703125" style="68" bestFit="1" customWidth="1"/>
    <col min="14820" max="14820" width="7.7109375" style="68" customWidth="1"/>
    <col min="14821" max="15052" width="9.140625" style="68"/>
    <col min="15053" max="15053" width="13.42578125" style="68" bestFit="1" customWidth="1"/>
    <col min="15054" max="15054" width="22.28515625" style="68" bestFit="1" customWidth="1"/>
    <col min="15055" max="15055" width="27.5703125" style="68" bestFit="1" customWidth="1"/>
    <col min="15056" max="15056" width="9.7109375" style="68" bestFit="1" customWidth="1"/>
    <col min="15057" max="15058" width="9.7109375" style="68" customWidth="1"/>
    <col min="15059" max="15059" width="14.140625" style="68" customWidth="1"/>
    <col min="15060" max="15060" width="15.42578125" style="68" bestFit="1" customWidth="1"/>
    <col min="15061" max="15061" width="15.140625" style="68" bestFit="1" customWidth="1"/>
    <col min="15062" max="15063" width="11.28515625" style="68" bestFit="1" customWidth="1"/>
    <col min="15064" max="15064" width="12" style="68" customWidth="1"/>
    <col min="15065" max="15065" width="13.140625" style="68" customWidth="1"/>
    <col min="15066" max="15071" width="7.7109375" style="68" customWidth="1"/>
    <col min="15072" max="15072" width="8.5703125" style="68" bestFit="1" customWidth="1"/>
    <col min="15073" max="15074" width="7.7109375" style="68" customWidth="1"/>
    <col min="15075" max="15075" width="8.5703125" style="68" bestFit="1" customWidth="1"/>
    <col min="15076" max="15076" width="7.7109375" style="68" customWidth="1"/>
    <col min="15077" max="15308" width="9.140625" style="68"/>
    <col min="15309" max="15309" width="13.42578125" style="68" bestFit="1" customWidth="1"/>
    <col min="15310" max="15310" width="22.28515625" style="68" bestFit="1" customWidth="1"/>
    <col min="15311" max="15311" width="27.5703125" style="68" bestFit="1" customWidth="1"/>
    <col min="15312" max="15312" width="9.7109375" style="68" bestFit="1" customWidth="1"/>
    <col min="15313" max="15314" width="9.7109375" style="68" customWidth="1"/>
    <col min="15315" max="15315" width="14.140625" style="68" customWidth="1"/>
    <col min="15316" max="15316" width="15.42578125" style="68" bestFit="1" customWidth="1"/>
    <col min="15317" max="15317" width="15.140625" style="68" bestFit="1" customWidth="1"/>
    <col min="15318" max="15319" width="11.28515625" style="68" bestFit="1" customWidth="1"/>
    <col min="15320" max="15320" width="12" style="68" customWidth="1"/>
    <col min="15321" max="15321" width="13.140625" style="68" customWidth="1"/>
    <col min="15322" max="15327" width="7.7109375" style="68" customWidth="1"/>
    <col min="15328" max="15328" width="8.5703125" style="68" bestFit="1" customWidth="1"/>
    <col min="15329" max="15330" width="7.7109375" style="68" customWidth="1"/>
    <col min="15331" max="15331" width="8.5703125" style="68" bestFit="1" customWidth="1"/>
    <col min="15332" max="15332" width="7.7109375" style="68" customWidth="1"/>
    <col min="15333" max="15564" width="9.140625" style="68"/>
    <col min="15565" max="15565" width="13.42578125" style="68" bestFit="1" customWidth="1"/>
    <col min="15566" max="15566" width="22.28515625" style="68" bestFit="1" customWidth="1"/>
    <col min="15567" max="15567" width="27.5703125" style="68" bestFit="1" customWidth="1"/>
    <col min="15568" max="15568" width="9.7109375" style="68" bestFit="1" customWidth="1"/>
    <col min="15569" max="15570" width="9.7109375" style="68" customWidth="1"/>
    <col min="15571" max="15571" width="14.140625" style="68" customWidth="1"/>
    <col min="15572" max="15572" width="15.42578125" style="68" bestFit="1" customWidth="1"/>
    <col min="15573" max="15573" width="15.140625" style="68" bestFit="1" customWidth="1"/>
    <col min="15574" max="15575" width="11.28515625" style="68" bestFit="1" customWidth="1"/>
    <col min="15576" max="15576" width="12" style="68" customWidth="1"/>
    <col min="15577" max="15577" width="13.140625" style="68" customWidth="1"/>
    <col min="15578" max="15583" width="7.7109375" style="68" customWidth="1"/>
    <col min="15584" max="15584" width="8.5703125" style="68" bestFit="1" customWidth="1"/>
    <col min="15585" max="15586" width="7.7109375" style="68" customWidth="1"/>
    <col min="15587" max="15587" width="8.5703125" style="68" bestFit="1" customWidth="1"/>
    <col min="15588" max="15588" width="7.7109375" style="68" customWidth="1"/>
    <col min="15589" max="15820" width="9.140625" style="68"/>
    <col min="15821" max="15821" width="13.42578125" style="68" bestFit="1" customWidth="1"/>
    <col min="15822" max="15822" width="22.28515625" style="68" bestFit="1" customWidth="1"/>
    <col min="15823" max="15823" width="27.5703125" style="68" bestFit="1" customWidth="1"/>
    <col min="15824" max="15824" width="9.7109375" style="68" bestFit="1" customWidth="1"/>
    <col min="15825" max="15826" width="9.7109375" style="68" customWidth="1"/>
    <col min="15827" max="15827" width="14.140625" style="68" customWidth="1"/>
    <col min="15828" max="15828" width="15.42578125" style="68" bestFit="1" customWidth="1"/>
    <col min="15829" max="15829" width="15.140625" style="68" bestFit="1" customWidth="1"/>
    <col min="15830" max="15831" width="11.28515625" style="68" bestFit="1" customWidth="1"/>
    <col min="15832" max="15832" width="12" style="68" customWidth="1"/>
    <col min="15833" max="15833" width="13.140625" style="68" customWidth="1"/>
    <col min="15834" max="15839" width="7.7109375" style="68" customWidth="1"/>
    <col min="15840" max="15840" width="8.5703125" style="68" bestFit="1" customWidth="1"/>
    <col min="15841" max="15842" width="7.7109375" style="68" customWidth="1"/>
    <col min="15843" max="15843" width="8.5703125" style="68" bestFit="1" customWidth="1"/>
    <col min="15844" max="15844" width="7.7109375" style="68" customWidth="1"/>
    <col min="15845" max="16076" width="9.140625" style="68"/>
    <col min="16077" max="16077" width="13.42578125" style="68" bestFit="1" customWidth="1"/>
    <col min="16078" max="16078" width="22.28515625" style="68" bestFit="1" customWidth="1"/>
    <col min="16079" max="16079" width="27.5703125" style="68" bestFit="1" customWidth="1"/>
    <col min="16080" max="16080" width="9.7109375" style="68" bestFit="1" customWidth="1"/>
    <col min="16081" max="16082" width="9.7109375" style="68" customWidth="1"/>
    <col min="16083" max="16083" width="14.140625" style="68" customWidth="1"/>
    <col min="16084" max="16084" width="15.42578125" style="68" bestFit="1" customWidth="1"/>
    <col min="16085" max="16085" width="15.140625" style="68" bestFit="1" customWidth="1"/>
    <col min="16086" max="16087" width="11.28515625" style="68" bestFit="1" customWidth="1"/>
    <col min="16088" max="16088" width="12" style="68" customWidth="1"/>
    <col min="16089" max="16089" width="13.140625" style="68" customWidth="1"/>
    <col min="16090" max="16095" width="7.7109375" style="68" customWidth="1"/>
    <col min="16096" max="16096" width="8.5703125" style="68" bestFit="1" customWidth="1"/>
    <col min="16097" max="16098" width="7.7109375" style="68" customWidth="1"/>
    <col min="16099" max="16099" width="8.5703125" style="68" bestFit="1" customWidth="1"/>
    <col min="16100" max="16100" width="7.7109375" style="68" customWidth="1"/>
    <col min="16101" max="16384" width="9.140625" style="68"/>
  </cols>
  <sheetData>
    <row r="1" spans="1:12" s="115" customFormat="1" ht="59.25" customHeight="1" thickTop="1" x14ac:dyDescent="0.25">
      <c r="A1" s="111" t="s">
        <v>0</v>
      </c>
      <c r="B1" s="112" t="s">
        <v>1</v>
      </c>
      <c r="C1" s="112" t="s">
        <v>2</v>
      </c>
      <c r="D1" s="113"/>
      <c r="E1" s="113" t="s">
        <v>221</v>
      </c>
      <c r="F1" s="113" t="s">
        <v>222</v>
      </c>
      <c r="G1" s="69" t="s">
        <v>226</v>
      </c>
      <c r="H1" s="69" t="s">
        <v>231</v>
      </c>
      <c r="I1" s="69" t="s">
        <v>228</v>
      </c>
      <c r="J1" s="69" t="s">
        <v>220</v>
      </c>
      <c r="K1" s="69" t="s">
        <v>218</v>
      </c>
      <c r="L1" s="300" t="s">
        <v>405</v>
      </c>
    </row>
    <row r="2" spans="1:12" x14ac:dyDescent="0.25">
      <c r="A2" s="71"/>
      <c r="B2" s="82"/>
      <c r="C2" s="120"/>
      <c r="D2" s="78" t="s">
        <v>3</v>
      </c>
      <c r="E2" s="78"/>
      <c r="F2" s="78"/>
      <c r="G2" s="79"/>
      <c r="H2" s="79"/>
      <c r="I2" s="80"/>
      <c r="J2" s="80"/>
      <c r="K2" s="79"/>
      <c r="L2" s="81"/>
    </row>
    <row r="3" spans="1:12" s="82" customFormat="1" ht="15.75" thickBot="1" x14ac:dyDescent="0.3">
      <c r="A3" s="87"/>
      <c r="B3" s="88"/>
      <c r="C3" s="121"/>
      <c r="D3" s="89" t="s">
        <v>227</v>
      </c>
      <c r="E3" s="89"/>
      <c r="F3" s="89"/>
      <c r="G3" s="98"/>
      <c r="H3" s="98"/>
      <c r="I3" s="101"/>
      <c r="J3" s="101"/>
      <c r="K3" s="98"/>
      <c r="L3" s="108"/>
    </row>
    <row r="4" spans="1:12" s="82" customFormat="1" ht="15.75" thickTop="1" x14ac:dyDescent="0.25">
      <c r="A4" s="76" t="s">
        <v>4</v>
      </c>
      <c r="B4" s="77" t="s">
        <v>5</v>
      </c>
      <c r="C4" s="122" t="s">
        <v>6</v>
      </c>
      <c r="D4" s="78">
        <v>0.1</v>
      </c>
      <c r="E4" s="78"/>
      <c r="F4" s="78"/>
      <c r="G4" s="79"/>
      <c r="H4" s="79"/>
      <c r="I4" s="80"/>
      <c r="J4" s="80"/>
      <c r="K4" s="79"/>
      <c r="L4" s="81"/>
    </row>
    <row r="5" spans="1:12" s="82" customFormat="1" x14ac:dyDescent="0.25">
      <c r="A5" s="83"/>
      <c r="B5" s="77"/>
      <c r="C5" s="122" t="s">
        <v>7</v>
      </c>
      <c r="D5" s="78">
        <v>0.1</v>
      </c>
      <c r="E5" s="78"/>
      <c r="F5" s="78"/>
      <c r="G5" s="79"/>
      <c r="H5" s="79"/>
      <c r="I5" s="80"/>
      <c r="J5" s="80"/>
      <c r="K5" s="79"/>
      <c r="L5" s="81"/>
    </row>
    <row r="6" spans="1:12" s="82" customFormat="1" x14ac:dyDescent="0.25">
      <c r="A6" s="83"/>
      <c r="B6" s="71"/>
      <c r="C6" s="123" t="s">
        <v>8</v>
      </c>
      <c r="D6" s="95"/>
      <c r="E6" s="95"/>
      <c r="F6" s="95"/>
      <c r="G6" s="96"/>
      <c r="H6" s="96"/>
      <c r="I6" s="80"/>
      <c r="J6" s="80"/>
      <c r="K6" s="79"/>
      <c r="L6" s="81"/>
    </row>
    <row r="7" spans="1:12" s="82" customFormat="1" ht="75" x14ac:dyDescent="0.25">
      <c r="A7" s="83"/>
      <c r="B7" s="71"/>
      <c r="C7" s="124" t="s">
        <v>300</v>
      </c>
      <c r="D7" s="84"/>
      <c r="E7" s="145" t="s">
        <v>282</v>
      </c>
      <c r="F7" s="164" t="s">
        <v>225</v>
      </c>
      <c r="G7" s="165">
        <v>40.5</v>
      </c>
      <c r="H7" s="85"/>
      <c r="I7" s="80" t="s">
        <v>285</v>
      </c>
      <c r="J7" s="80" t="s">
        <v>284</v>
      </c>
      <c r="K7" s="79"/>
      <c r="L7" s="81">
        <v>4187.41</v>
      </c>
    </row>
    <row r="8" spans="1:12" s="82" customFormat="1" ht="75" x14ac:dyDescent="0.25">
      <c r="A8" s="83"/>
      <c r="B8" s="71"/>
      <c r="C8" s="124" t="s">
        <v>302</v>
      </c>
      <c r="D8" s="84"/>
      <c r="E8" s="166" t="s">
        <v>301</v>
      </c>
      <c r="F8" s="164" t="s">
        <v>225</v>
      </c>
      <c r="G8" s="167" t="s">
        <v>304</v>
      </c>
      <c r="H8" s="85"/>
      <c r="I8" s="80" t="s">
        <v>303</v>
      </c>
      <c r="J8" s="80"/>
      <c r="K8" s="79"/>
      <c r="L8" s="81">
        <v>1447.5</v>
      </c>
    </row>
    <row r="9" spans="1:12" s="82" customFormat="1" x14ac:dyDescent="0.25">
      <c r="A9" s="83"/>
      <c r="B9" s="77"/>
      <c r="C9" s="125" t="s">
        <v>9</v>
      </c>
      <c r="D9" s="78">
        <v>0.46</v>
      </c>
      <c r="E9" s="126"/>
      <c r="F9" s="126"/>
      <c r="G9" s="117"/>
      <c r="H9" s="117"/>
      <c r="I9" s="80"/>
      <c r="J9" s="80"/>
      <c r="K9" s="79"/>
      <c r="L9" s="81"/>
    </row>
    <row r="10" spans="1:12" s="82" customFormat="1" x14ac:dyDescent="0.25">
      <c r="A10" s="83"/>
      <c r="B10" s="77"/>
      <c r="C10" s="125"/>
      <c r="D10" s="78"/>
      <c r="E10" s="126"/>
      <c r="F10" s="126"/>
      <c r="G10" s="117"/>
      <c r="H10" s="117"/>
      <c r="I10" s="80"/>
      <c r="J10" s="80"/>
      <c r="K10" s="79"/>
      <c r="L10" s="81"/>
    </row>
    <row r="11" spans="1:12" s="82" customFormat="1" ht="15.75" thickBot="1" x14ac:dyDescent="0.3">
      <c r="A11" s="83"/>
      <c r="B11" s="87"/>
      <c r="C11" s="121" t="s">
        <v>139</v>
      </c>
      <c r="D11" s="89"/>
      <c r="E11" s="126"/>
      <c r="F11" s="126"/>
      <c r="G11" s="117"/>
      <c r="H11" s="117"/>
      <c r="I11" s="80"/>
      <c r="J11" s="80"/>
      <c r="K11" s="79"/>
      <c r="L11" s="81"/>
    </row>
    <row r="12" spans="1:12" s="82" customFormat="1" ht="16.5" thickTop="1" thickBot="1" x14ac:dyDescent="0.3">
      <c r="A12" s="83"/>
      <c r="B12" s="90"/>
      <c r="C12" s="127"/>
      <c r="D12" s="91"/>
      <c r="E12" s="128"/>
      <c r="F12" s="128"/>
      <c r="G12" s="119"/>
      <c r="H12" s="119"/>
      <c r="I12" s="93"/>
      <c r="J12" s="93"/>
      <c r="K12" s="92"/>
      <c r="L12" s="94"/>
    </row>
    <row r="13" spans="1:12" s="82" customFormat="1" ht="15.75" thickTop="1" x14ac:dyDescent="0.25">
      <c r="A13" s="83"/>
      <c r="B13" s="71" t="s">
        <v>10</v>
      </c>
      <c r="C13" s="120"/>
      <c r="E13" s="129"/>
      <c r="F13" s="129"/>
      <c r="G13" s="117"/>
      <c r="H13" s="117"/>
      <c r="I13" s="80"/>
      <c r="J13" s="80"/>
      <c r="K13" s="79"/>
      <c r="L13" s="81"/>
    </row>
    <row r="14" spans="1:12" s="82" customFormat="1" x14ac:dyDescent="0.25">
      <c r="A14" s="83"/>
      <c r="B14" s="154" t="s">
        <v>239</v>
      </c>
      <c r="C14" s="144" t="s">
        <v>11</v>
      </c>
      <c r="D14" s="78">
        <v>0.3</v>
      </c>
      <c r="E14" s="84" t="s">
        <v>238</v>
      </c>
      <c r="F14" s="84" t="s">
        <v>223</v>
      </c>
      <c r="G14" s="85">
        <v>7.56</v>
      </c>
      <c r="H14" s="85"/>
      <c r="I14" s="151"/>
      <c r="J14" s="151"/>
      <c r="K14" s="152"/>
      <c r="L14" s="153">
        <v>781.61</v>
      </c>
    </row>
    <row r="15" spans="1:12" s="82" customFormat="1" x14ac:dyDescent="0.25">
      <c r="A15" s="83"/>
      <c r="B15" s="71"/>
      <c r="C15" s="144" t="s">
        <v>12</v>
      </c>
      <c r="D15" s="78">
        <v>0.36</v>
      </c>
      <c r="E15" s="84" t="s">
        <v>238</v>
      </c>
      <c r="F15" s="126"/>
      <c r="G15" s="117"/>
      <c r="H15" s="117"/>
      <c r="I15" s="80"/>
      <c r="J15" s="80"/>
      <c r="K15" s="79"/>
      <c r="L15" s="81"/>
    </row>
    <row r="16" spans="1:12" s="82" customFormat="1" x14ac:dyDescent="0.25">
      <c r="A16" s="83"/>
      <c r="B16" s="71"/>
      <c r="C16" s="123" t="s">
        <v>13</v>
      </c>
      <c r="D16" s="95"/>
      <c r="E16" s="95"/>
      <c r="F16" s="95"/>
      <c r="G16" s="96"/>
      <c r="H16" s="96"/>
      <c r="I16" s="80"/>
      <c r="J16" s="80"/>
      <c r="K16" s="79"/>
      <c r="L16" s="81"/>
    </row>
    <row r="17" spans="1:12" s="82" customFormat="1" x14ac:dyDescent="0.25">
      <c r="A17" s="83"/>
      <c r="B17" s="71"/>
      <c r="C17" s="146" t="s">
        <v>14</v>
      </c>
      <c r="D17" s="78">
        <v>0.3</v>
      </c>
      <c r="E17" s="84" t="s">
        <v>238</v>
      </c>
      <c r="F17" s="126"/>
      <c r="G17" s="117"/>
      <c r="H17" s="117"/>
      <c r="I17" s="80"/>
      <c r="J17" s="80"/>
      <c r="K17" s="79"/>
      <c r="L17" s="81"/>
    </row>
    <row r="18" spans="1:12" s="82" customFormat="1" x14ac:dyDescent="0.25">
      <c r="A18" s="83"/>
      <c r="B18" s="71"/>
      <c r="C18" s="144" t="s">
        <v>15</v>
      </c>
      <c r="D18" s="78">
        <v>0.35</v>
      </c>
      <c r="E18" s="84" t="s">
        <v>238</v>
      </c>
      <c r="F18" s="126"/>
      <c r="G18" s="117"/>
      <c r="H18" s="117"/>
      <c r="I18" s="80"/>
      <c r="J18" s="80"/>
      <c r="K18" s="79"/>
      <c r="L18" s="81"/>
    </row>
    <row r="19" spans="1:12" s="82" customFormat="1" ht="60" x14ac:dyDescent="0.25">
      <c r="A19" s="83"/>
      <c r="B19" s="77"/>
      <c r="C19" s="125" t="s">
        <v>16</v>
      </c>
      <c r="D19" s="78">
        <v>0.2</v>
      </c>
      <c r="E19" s="126" t="s">
        <v>252</v>
      </c>
      <c r="F19" s="126" t="s">
        <v>247</v>
      </c>
      <c r="G19" s="117">
        <v>0.36</v>
      </c>
      <c r="H19" s="117"/>
      <c r="I19" s="80" t="s">
        <v>253</v>
      </c>
      <c r="J19" s="80"/>
      <c r="K19" s="79"/>
      <c r="L19" s="81">
        <v>49.22</v>
      </c>
    </row>
    <row r="20" spans="1:12" s="82" customFormat="1" x14ac:dyDescent="0.25">
      <c r="A20" s="83"/>
      <c r="B20" s="71"/>
      <c r="C20" s="123" t="s">
        <v>17</v>
      </c>
      <c r="D20" s="95"/>
      <c r="E20" s="95"/>
      <c r="F20" s="95"/>
      <c r="G20" s="96"/>
      <c r="H20" s="96"/>
      <c r="I20" s="80"/>
      <c r="J20" s="80"/>
      <c r="K20" s="79"/>
      <c r="L20" s="81"/>
    </row>
    <row r="21" spans="1:12" s="82" customFormat="1" x14ac:dyDescent="0.25">
      <c r="A21" s="83"/>
      <c r="B21" s="71"/>
      <c r="C21" s="123" t="s">
        <v>18</v>
      </c>
      <c r="D21" s="95"/>
      <c r="E21" s="95"/>
      <c r="F21" s="95"/>
      <c r="G21" s="96"/>
      <c r="H21" s="96"/>
      <c r="I21" s="80"/>
      <c r="J21" s="80"/>
      <c r="K21" s="79"/>
      <c r="L21" s="81"/>
    </row>
    <row r="22" spans="1:12" s="82" customFormat="1" x14ac:dyDescent="0.25">
      <c r="A22" s="83"/>
      <c r="B22" s="71"/>
      <c r="C22" s="130"/>
      <c r="D22" s="95"/>
      <c r="E22" s="95"/>
      <c r="F22" s="95"/>
      <c r="G22" s="96"/>
      <c r="H22" s="96"/>
      <c r="I22" s="80"/>
      <c r="J22" s="80"/>
      <c r="K22" s="79"/>
      <c r="L22" s="81"/>
    </row>
    <row r="23" spans="1:12" s="82" customFormat="1" ht="15.75" thickBot="1" x14ac:dyDescent="0.3">
      <c r="A23" s="83"/>
      <c r="B23" s="71"/>
      <c r="C23" s="120" t="s">
        <v>139</v>
      </c>
      <c r="D23" s="78"/>
      <c r="E23" s="78"/>
      <c r="F23" s="78"/>
      <c r="G23" s="79"/>
      <c r="H23" s="79"/>
      <c r="I23" s="80"/>
      <c r="J23" s="80"/>
      <c r="K23" s="79"/>
      <c r="L23" s="81"/>
    </row>
    <row r="24" spans="1:12" s="82" customFormat="1" ht="16.5" thickTop="1" thickBot="1" x14ac:dyDescent="0.3">
      <c r="A24" s="83"/>
      <c r="B24" s="90"/>
      <c r="C24" s="127"/>
      <c r="D24" s="91"/>
      <c r="E24" s="91"/>
      <c r="F24" s="91"/>
      <c r="G24" s="92"/>
      <c r="H24" s="92"/>
      <c r="I24" s="93"/>
      <c r="J24" s="93"/>
      <c r="K24" s="92"/>
      <c r="L24" s="94"/>
    </row>
    <row r="25" spans="1:12" s="82" customFormat="1" ht="15.75" thickTop="1" x14ac:dyDescent="0.25">
      <c r="A25" s="83"/>
      <c r="B25" s="71" t="s">
        <v>19</v>
      </c>
      <c r="C25" s="125" t="s">
        <v>20</v>
      </c>
      <c r="D25" s="78">
        <v>0.3</v>
      </c>
      <c r="E25" s="78"/>
      <c r="F25" s="78"/>
      <c r="G25" s="79"/>
      <c r="H25" s="79"/>
      <c r="I25" s="80"/>
      <c r="J25" s="80"/>
      <c r="K25" s="79"/>
      <c r="L25" s="81"/>
    </row>
    <row r="26" spans="1:12" s="82" customFormat="1" x14ac:dyDescent="0.25">
      <c r="A26" s="83"/>
      <c r="B26" s="71"/>
      <c r="C26" s="144" t="s">
        <v>21</v>
      </c>
      <c r="D26" s="78">
        <v>0.35</v>
      </c>
      <c r="E26" s="84" t="s">
        <v>238</v>
      </c>
      <c r="F26" s="78"/>
      <c r="G26" s="79"/>
      <c r="H26" s="79"/>
      <c r="I26" s="80"/>
      <c r="J26" s="80"/>
      <c r="K26" s="79"/>
      <c r="L26" s="81"/>
    </row>
    <row r="27" spans="1:12" s="86" customFormat="1" ht="60" x14ac:dyDescent="0.25">
      <c r="A27" s="157"/>
      <c r="B27" s="158"/>
      <c r="C27" s="159" t="s">
        <v>22</v>
      </c>
      <c r="D27" s="160">
        <v>0.2</v>
      </c>
      <c r="E27" s="160" t="s">
        <v>251</v>
      </c>
      <c r="F27" s="160" t="s">
        <v>223</v>
      </c>
      <c r="G27" s="161">
        <v>0.28000000000000003</v>
      </c>
      <c r="H27" s="161"/>
      <c r="I27" s="148" t="s">
        <v>250</v>
      </c>
      <c r="J27" s="148"/>
      <c r="K27" s="149"/>
      <c r="L27" s="150">
        <v>49.22</v>
      </c>
    </row>
    <row r="28" spans="1:12" s="82" customFormat="1" ht="45" x14ac:dyDescent="0.25">
      <c r="A28" s="83"/>
      <c r="B28" s="71" t="s">
        <v>142</v>
      </c>
      <c r="C28" s="124" t="s">
        <v>23</v>
      </c>
      <c r="D28" s="145">
        <v>18.585000000000001</v>
      </c>
      <c r="E28" s="72" t="s">
        <v>271</v>
      </c>
      <c r="F28" s="164" t="s">
        <v>225</v>
      </c>
      <c r="G28" s="85"/>
      <c r="H28" s="85"/>
      <c r="I28" s="74" t="s">
        <v>286</v>
      </c>
      <c r="J28" s="80"/>
      <c r="K28" s="79"/>
      <c r="L28" s="81"/>
    </row>
    <row r="29" spans="1:12" s="82" customFormat="1" x14ac:dyDescent="0.25">
      <c r="A29" s="83"/>
      <c r="B29" s="71"/>
      <c r="C29" s="125"/>
      <c r="D29" s="84"/>
      <c r="E29" s="84"/>
      <c r="F29" s="84"/>
      <c r="G29" s="85"/>
      <c r="H29" s="85"/>
      <c r="I29" s="80"/>
      <c r="J29" s="80"/>
      <c r="K29" s="79"/>
      <c r="L29" s="81"/>
    </row>
    <row r="30" spans="1:12" s="82" customFormat="1" ht="15.75" thickBot="1" x14ac:dyDescent="0.3">
      <c r="A30" s="97"/>
      <c r="B30" s="87"/>
      <c r="C30" s="121" t="s">
        <v>139</v>
      </c>
      <c r="D30" s="88"/>
      <c r="E30" s="88"/>
      <c r="F30" s="88"/>
      <c r="G30" s="98"/>
      <c r="H30" s="79"/>
      <c r="I30" s="80"/>
      <c r="J30" s="80"/>
      <c r="K30" s="79"/>
      <c r="L30" s="81"/>
    </row>
    <row r="31" spans="1:12" ht="15.75" thickTop="1" x14ac:dyDescent="0.25">
      <c r="H31" s="67"/>
      <c r="I31" s="69"/>
      <c r="J31" s="69"/>
      <c r="K31" s="67"/>
      <c r="L31" s="99"/>
    </row>
    <row r="32" spans="1:12" x14ac:dyDescent="0.25">
      <c r="C32" s="131"/>
      <c r="H32" s="79"/>
      <c r="I32" s="80"/>
      <c r="J32" s="80"/>
      <c r="K32" s="79"/>
      <c r="L32" s="100"/>
    </row>
    <row r="33" spans="1:12" ht="15.75" thickBot="1" x14ac:dyDescent="0.3">
      <c r="H33" s="98"/>
      <c r="I33" s="101"/>
      <c r="J33" s="101"/>
      <c r="K33" s="98"/>
      <c r="L33" s="102"/>
    </row>
    <row r="34" spans="1:12" ht="45.75" thickTop="1" x14ac:dyDescent="0.25">
      <c r="A34" s="76" t="s">
        <v>24</v>
      </c>
      <c r="B34" s="65" t="s">
        <v>25</v>
      </c>
      <c r="C34" s="132" t="s">
        <v>26</v>
      </c>
      <c r="D34" s="147">
        <v>14.9</v>
      </c>
      <c r="E34" s="66" t="s">
        <v>271</v>
      </c>
      <c r="F34" s="113" t="s">
        <v>225</v>
      </c>
      <c r="G34" s="103"/>
      <c r="H34" s="85"/>
      <c r="I34" s="74" t="s">
        <v>286</v>
      </c>
      <c r="L34" s="81"/>
    </row>
    <row r="35" spans="1:12" x14ac:dyDescent="0.25">
      <c r="A35" s="83"/>
      <c r="B35" s="71"/>
      <c r="C35" s="125"/>
      <c r="D35" s="84"/>
      <c r="E35" s="84"/>
      <c r="F35" s="84"/>
      <c r="G35" s="85"/>
      <c r="H35" s="85"/>
      <c r="L35" s="81"/>
    </row>
    <row r="36" spans="1:12" x14ac:dyDescent="0.25">
      <c r="A36" s="83"/>
      <c r="B36" s="71"/>
      <c r="C36" s="143" t="s">
        <v>27</v>
      </c>
      <c r="D36" s="134">
        <v>0.28000000000000003</v>
      </c>
      <c r="E36" s="84" t="s">
        <v>238</v>
      </c>
      <c r="F36" s="134"/>
      <c r="G36" s="116"/>
      <c r="H36" s="116"/>
      <c r="L36" s="81"/>
    </row>
    <row r="37" spans="1:12" x14ac:dyDescent="0.25">
      <c r="A37" s="83"/>
      <c r="B37" s="71"/>
      <c r="C37" s="133" t="s">
        <v>28</v>
      </c>
      <c r="D37" s="134">
        <v>0.25</v>
      </c>
      <c r="E37" s="134"/>
      <c r="F37" s="134"/>
      <c r="G37" s="116"/>
      <c r="H37" s="116"/>
      <c r="L37" s="81"/>
    </row>
    <row r="38" spans="1:12" x14ac:dyDescent="0.25">
      <c r="A38" s="83"/>
      <c r="B38" s="71"/>
      <c r="C38" s="143" t="s">
        <v>29</v>
      </c>
      <c r="D38" s="134">
        <v>0.41</v>
      </c>
      <c r="E38" s="84" t="s">
        <v>238</v>
      </c>
      <c r="F38" s="134"/>
      <c r="G38" s="116"/>
      <c r="H38" s="116"/>
      <c r="L38" s="81"/>
    </row>
    <row r="39" spans="1:12" x14ac:dyDescent="0.25">
      <c r="A39" s="83"/>
      <c r="B39" s="71"/>
      <c r="C39" s="133" t="s">
        <v>30</v>
      </c>
      <c r="D39" s="134">
        <v>0.32</v>
      </c>
      <c r="E39" s="134"/>
      <c r="F39" s="134"/>
      <c r="G39" s="116"/>
      <c r="H39" s="116"/>
      <c r="L39" s="81"/>
    </row>
    <row r="40" spans="1:12" x14ac:dyDescent="0.25">
      <c r="A40" s="83"/>
      <c r="B40" s="71"/>
      <c r="C40" s="143" t="s">
        <v>31</v>
      </c>
      <c r="D40" s="134">
        <v>0.35</v>
      </c>
      <c r="E40" s="84" t="s">
        <v>238</v>
      </c>
      <c r="F40" s="134"/>
      <c r="G40" s="116"/>
      <c r="H40" s="116"/>
      <c r="L40" s="81"/>
    </row>
    <row r="41" spans="1:12" x14ac:dyDescent="0.25">
      <c r="A41" s="83"/>
      <c r="B41" s="71"/>
      <c r="C41" s="133" t="s">
        <v>32</v>
      </c>
      <c r="D41" s="134">
        <v>0.3</v>
      </c>
      <c r="E41" s="134"/>
      <c r="F41" s="134"/>
      <c r="G41" s="116"/>
      <c r="H41" s="116"/>
      <c r="L41" s="81"/>
    </row>
    <row r="42" spans="1:12" x14ac:dyDescent="0.25">
      <c r="A42" s="83"/>
      <c r="B42" s="71"/>
      <c r="C42" s="143" t="s">
        <v>33</v>
      </c>
      <c r="D42" s="134">
        <v>0.25</v>
      </c>
      <c r="E42" s="84" t="s">
        <v>238</v>
      </c>
      <c r="F42" s="134"/>
      <c r="G42" s="116"/>
      <c r="H42" s="116"/>
      <c r="L42" s="81"/>
    </row>
    <row r="43" spans="1:12" x14ac:dyDescent="0.25">
      <c r="A43" s="83"/>
      <c r="B43" s="71"/>
      <c r="C43" s="143" t="s">
        <v>34</v>
      </c>
      <c r="D43" s="134">
        <v>0.43</v>
      </c>
      <c r="E43" s="84" t="s">
        <v>238</v>
      </c>
      <c r="F43" s="134"/>
      <c r="G43" s="116"/>
      <c r="H43" s="116"/>
      <c r="L43" s="81"/>
    </row>
    <row r="44" spans="1:12" x14ac:dyDescent="0.25">
      <c r="A44" s="83"/>
      <c r="B44" s="71"/>
      <c r="C44" s="133" t="s">
        <v>35</v>
      </c>
      <c r="D44" s="134">
        <v>0.3</v>
      </c>
      <c r="E44" s="134"/>
      <c r="F44" s="134"/>
      <c r="G44" s="116"/>
      <c r="H44" s="116"/>
      <c r="L44" s="81"/>
    </row>
    <row r="45" spans="1:12" x14ac:dyDescent="0.25">
      <c r="A45" s="83"/>
      <c r="B45" s="71"/>
      <c r="C45" s="143" t="s">
        <v>36</v>
      </c>
      <c r="D45" s="134">
        <v>0.25</v>
      </c>
      <c r="E45" s="84" t="s">
        <v>238</v>
      </c>
      <c r="F45" s="134"/>
      <c r="G45" s="116"/>
      <c r="H45" s="116"/>
      <c r="L45" s="81"/>
    </row>
    <row r="46" spans="1:12" x14ac:dyDescent="0.25">
      <c r="A46" s="83"/>
      <c r="B46" s="71"/>
      <c r="C46" s="143" t="s">
        <v>37</v>
      </c>
      <c r="D46" s="134">
        <v>0.2</v>
      </c>
      <c r="E46" s="84" t="s">
        <v>238</v>
      </c>
      <c r="F46" s="134"/>
      <c r="G46" s="116"/>
      <c r="H46" s="116"/>
      <c r="L46" s="81"/>
    </row>
    <row r="47" spans="1:12" x14ac:dyDescent="0.25">
      <c r="A47" s="83"/>
      <c r="B47" s="71"/>
      <c r="C47" s="133" t="s">
        <v>38</v>
      </c>
      <c r="D47" s="134">
        <v>0.41</v>
      </c>
      <c r="E47" s="134"/>
      <c r="F47" s="134"/>
      <c r="G47" s="116"/>
      <c r="H47" s="116"/>
      <c r="L47" s="81"/>
    </row>
    <row r="48" spans="1:12" x14ac:dyDescent="0.25">
      <c r="A48" s="83"/>
      <c r="B48" s="71"/>
      <c r="C48" s="143" t="s">
        <v>39</v>
      </c>
      <c r="D48" s="134">
        <v>0.15</v>
      </c>
      <c r="E48" s="84" t="s">
        <v>238</v>
      </c>
      <c r="F48" s="134"/>
      <c r="G48" s="116"/>
      <c r="H48" s="116"/>
      <c r="L48" s="81"/>
    </row>
    <row r="49" spans="1:12" x14ac:dyDescent="0.25">
      <c r="A49" s="83"/>
      <c r="B49" s="71"/>
      <c r="C49" s="133" t="s">
        <v>40</v>
      </c>
      <c r="D49" s="134">
        <v>0.25</v>
      </c>
      <c r="E49" s="134"/>
      <c r="F49" s="134"/>
      <c r="G49" s="116"/>
      <c r="H49" s="116"/>
      <c r="L49" s="81"/>
    </row>
    <row r="50" spans="1:12" x14ac:dyDescent="0.25">
      <c r="A50" s="83"/>
      <c r="B50" s="71"/>
      <c r="C50" s="133" t="s">
        <v>41</v>
      </c>
      <c r="D50" s="134">
        <v>0.15</v>
      </c>
      <c r="E50" s="134" t="s">
        <v>246</v>
      </c>
      <c r="F50" s="134" t="s">
        <v>223</v>
      </c>
      <c r="G50" s="155">
        <v>0.17530000000000001</v>
      </c>
      <c r="H50" s="116"/>
      <c r="L50" s="81">
        <v>49.22</v>
      </c>
    </row>
    <row r="51" spans="1:12" x14ac:dyDescent="0.25">
      <c r="A51" s="83"/>
      <c r="B51" s="71"/>
      <c r="C51" s="133" t="s">
        <v>42</v>
      </c>
      <c r="D51" s="134">
        <v>0.25</v>
      </c>
      <c r="E51" s="134" t="s">
        <v>240</v>
      </c>
      <c r="F51" s="134" t="s">
        <v>223</v>
      </c>
      <c r="G51" s="116">
        <v>0.18</v>
      </c>
      <c r="H51" s="116"/>
      <c r="L51" s="81">
        <v>49.22</v>
      </c>
    </row>
    <row r="52" spans="1:12" x14ac:dyDescent="0.25">
      <c r="A52" s="83"/>
      <c r="B52" s="71"/>
      <c r="C52" s="133" t="s">
        <v>43</v>
      </c>
      <c r="D52" s="134">
        <v>0.25</v>
      </c>
      <c r="E52" s="134"/>
      <c r="F52" s="134"/>
      <c r="G52" s="116"/>
      <c r="H52" s="116"/>
      <c r="L52" s="81"/>
    </row>
    <row r="53" spans="1:12" x14ac:dyDescent="0.25">
      <c r="A53" s="83"/>
      <c r="B53" s="71"/>
      <c r="C53" s="143" t="s">
        <v>44</v>
      </c>
      <c r="D53" s="134">
        <v>0.4</v>
      </c>
      <c r="E53" s="84" t="s">
        <v>238</v>
      </c>
      <c r="F53" s="134"/>
      <c r="G53" s="116"/>
      <c r="H53" s="116"/>
      <c r="L53" s="81"/>
    </row>
    <row r="54" spans="1:12" ht="90" x14ac:dyDescent="0.25">
      <c r="A54" s="83"/>
      <c r="B54" s="71"/>
      <c r="C54" s="133" t="s">
        <v>45</v>
      </c>
      <c r="D54" s="134">
        <v>0.1</v>
      </c>
      <c r="E54" s="134" t="s">
        <v>278</v>
      </c>
      <c r="F54" s="134" t="s">
        <v>223</v>
      </c>
      <c r="G54" s="155">
        <v>0.17530000000000001</v>
      </c>
      <c r="H54" s="116"/>
      <c r="I54" s="74" t="s">
        <v>408</v>
      </c>
      <c r="J54" s="74" t="s">
        <v>407</v>
      </c>
      <c r="L54" s="81">
        <v>49.72</v>
      </c>
    </row>
    <row r="55" spans="1:12" x14ac:dyDescent="0.25">
      <c r="A55" s="83"/>
      <c r="B55" s="71"/>
      <c r="C55" s="133" t="s">
        <v>46</v>
      </c>
      <c r="D55" s="134">
        <v>0.25</v>
      </c>
      <c r="E55" s="134"/>
      <c r="F55" s="134"/>
      <c r="G55" s="116"/>
      <c r="H55" s="116"/>
      <c r="L55" s="81"/>
    </row>
    <row r="56" spans="1:12" x14ac:dyDescent="0.25">
      <c r="A56" s="83"/>
      <c r="B56" s="71"/>
      <c r="C56" s="133" t="s">
        <v>47</v>
      </c>
      <c r="D56" s="134">
        <v>0.25</v>
      </c>
      <c r="E56" s="134"/>
      <c r="F56" s="134"/>
      <c r="G56" s="116"/>
      <c r="H56" s="116"/>
      <c r="L56" s="81"/>
    </row>
    <row r="57" spans="1:12" x14ac:dyDescent="0.25">
      <c r="A57" s="83"/>
      <c r="B57" s="71"/>
      <c r="C57" s="133" t="s">
        <v>48</v>
      </c>
      <c r="D57" s="134">
        <v>0.25</v>
      </c>
      <c r="E57" s="134"/>
      <c r="F57" s="134"/>
      <c r="G57" s="116"/>
      <c r="H57" s="116"/>
      <c r="L57" s="81"/>
    </row>
    <row r="58" spans="1:12" x14ac:dyDescent="0.25">
      <c r="A58" s="83"/>
      <c r="B58" s="71"/>
      <c r="C58" s="133" t="s">
        <v>49</v>
      </c>
      <c r="D58" s="134">
        <v>0.1</v>
      </c>
      <c r="E58" s="134"/>
      <c r="F58" s="134"/>
      <c r="G58" s="116"/>
      <c r="H58" s="116"/>
      <c r="L58" s="81"/>
    </row>
    <row r="59" spans="1:12" x14ac:dyDescent="0.25">
      <c r="A59" s="83"/>
      <c r="B59" s="71"/>
      <c r="C59" s="133" t="s">
        <v>50</v>
      </c>
      <c r="D59" s="134">
        <v>0.2</v>
      </c>
      <c r="E59" s="134"/>
      <c r="F59" s="134"/>
      <c r="G59" s="116"/>
      <c r="H59" s="116"/>
      <c r="L59" s="81"/>
    </row>
    <row r="60" spans="1:12" x14ac:dyDescent="0.25">
      <c r="A60" s="83"/>
      <c r="B60" s="71"/>
      <c r="C60" s="133" t="s">
        <v>51</v>
      </c>
      <c r="D60" s="134">
        <v>0.25</v>
      </c>
      <c r="E60" s="134"/>
      <c r="F60" s="134"/>
      <c r="G60" s="116"/>
      <c r="H60" s="116"/>
      <c r="L60" s="81"/>
    </row>
    <row r="61" spans="1:12" x14ac:dyDescent="0.25">
      <c r="A61" s="83"/>
      <c r="B61" s="71"/>
      <c r="C61" s="133" t="s">
        <v>52</v>
      </c>
      <c r="D61" s="134">
        <v>0.15</v>
      </c>
      <c r="E61" s="134"/>
      <c r="F61" s="134"/>
      <c r="G61" s="116"/>
      <c r="H61" s="116"/>
      <c r="L61" s="81"/>
    </row>
    <row r="62" spans="1:12" x14ac:dyDescent="0.25">
      <c r="A62" s="83"/>
      <c r="B62" s="71"/>
      <c r="C62" s="133" t="s">
        <v>53</v>
      </c>
      <c r="D62" s="134">
        <v>0.21</v>
      </c>
      <c r="E62" s="134" t="s">
        <v>242</v>
      </c>
      <c r="F62" s="134" t="s">
        <v>223</v>
      </c>
      <c r="G62" s="116">
        <v>0.18</v>
      </c>
      <c r="H62" s="116"/>
      <c r="L62" s="81">
        <v>49.22</v>
      </c>
    </row>
    <row r="63" spans="1:12" x14ac:dyDescent="0.25">
      <c r="A63" s="83"/>
      <c r="B63" s="71"/>
      <c r="C63" s="143" t="s">
        <v>54</v>
      </c>
      <c r="D63" s="134">
        <v>0.15</v>
      </c>
      <c r="E63" s="134" t="s">
        <v>241</v>
      </c>
      <c r="F63" s="134" t="s">
        <v>223</v>
      </c>
      <c r="G63" s="116">
        <v>0.18</v>
      </c>
      <c r="H63" s="116"/>
      <c r="L63" s="81">
        <v>49.22</v>
      </c>
    </row>
    <row r="64" spans="1:12" x14ac:dyDescent="0.25">
      <c r="A64" s="83"/>
      <c r="B64" s="71"/>
      <c r="C64" s="143" t="s">
        <v>55</v>
      </c>
      <c r="D64" s="134">
        <v>0.22</v>
      </c>
      <c r="E64" s="84" t="s">
        <v>238</v>
      </c>
      <c r="F64" s="134"/>
      <c r="G64" s="116"/>
      <c r="H64" s="116"/>
      <c r="L64" s="81"/>
    </row>
    <row r="65" spans="1:12" x14ac:dyDescent="0.25">
      <c r="A65" s="83"/>
      <c r="B65" s="71"/>
      <c r="C65" s="133" t="s">
        <v>56</v>
      </c>
      <c r="D65" s="134">
        <v>0.25</v>
      </c>
      <c r="E65" s="134"/>
      <c r="F65" s="134"/>
      <c r="G65" s="116"/>
      <c r="H65" s="116"/>
      <c r="L65" s="81"/>
    </row>
    <row r="66" spans="1:12" x14ac:dyDescent="0.25">
      <c r="A66" s="83"/>
      <c r="B66" s="71"/>
      <c r="C66" s="133" t="s">
        <v>57</v>
      </c>
      <c r="D66" s="134">
        <v>0.25</v>
      </c>
      <c r="E66" s="134"/>
      <c r="F66" s="134"/>
      <c r="G66" s="116"/>
      <c r="H66" s="116"/>
      <c r="L66" s="81"/>
    </row>
    <row r="67" spans="1:12" x14ac:dyDescent="0.25">
      <c r="A67" s="83"/>
      <c r="B67" s="71"/>
      <c r="C67" s="133" t="s">
        <v>58</v>
      </c>
      <c r="D67" s="134">
        <v>0.2</v>
      </c>
      <c r="E67" s="134"/>
      <c r="F67" s="134"/>
      <c r="G67" s="116"/>
      <c r="H67" s="116"/>
      <c r="L67" s="81"/>
    </row>
    <row r="68" spans="1:12" x14ac:dyDescent="0.25">
      <c r="A68" s="83"/>
      <c r="B68" s="71"/>
      <c r="C68" s="133" t="s">
        <v>59</v>
      </c>
      <c r="D68" s="134">
        <v>0.25</v>
      </c>
      <c r="E68" s="134"/>
      <c r="F68" s="134"/>
      <c r="G68" s="116"/>
      <c r="H68" s="116"/>
      <c r="L68" s="81"/>
    </row>
    <row r="69" spans="1:12" x14ac:dyDescent="0.25">
      <c r="A69" s="83"/>
      <c r="B69" s="77"/>
      <c r="C69" s="133" t="s">
        <v>60</v>
      </c>
      <c r="D69" s="134">
        <v>0.15</v>
      </c>
      <c r="E69" s="134"/>
      <c r="F69" s="134"/>
      <c r="G69" s="116"/>
      <c r="H69" s="116"/>
      <c r="L69" s="81"/>
    </row>
    <row r="70" spans="1:12" x14ac:dyDescent="0.25">
      <c r="A70" s="83"/>
      <c r="B70" s="77"/>
      <c r="C70" s="133" t="s">
        <v>61</v>
      </c>
      <c r="D70" s="134">
        <v>0.14000000000000001</v>
      </c>
      <c r="E70" s="134"/>
      <c r="F70" s="134"/>
      <c r="G70" s="116"/>
      <c r="H70" s="116"/>
      <c r="L70" s="81"/>
    </row>
    <row r="71" spans="1:12" x14ac:dyDescent="0.25">
      <c r="A71" s="83"/>
      <c r="B71" s="71"/>
      <c r="C71" s="133" t="s">
        <v>62</v>
      </c>
      <c r="D71" s="134">
        <v>0.1</v>
      </c>
      <c r="E71" s="134"/>
      <c r="F71" s="134"/>
      <c r="G71" s="116"/>
      <c r="H71" s="116"/>
      <c r="L71" s="81"/>
    </row>
    <row r="72" spans="1:12" ht="30" x14ac:dyDescent="0.25">
      <c r="A72" s="83"/>
      <c r="B72" s="71"/>
      <c r="C72" s="120" t="s">
        <v>291</v>
      </c>
      <c r="D72" s="126" t="s">
        <v>292</v>
      </c>
      <c r="E72" s="126" t="s">
        <v>293</v>
      </c>
      <c r="F72" s="126" t="s">
        <v>223</v>
      </c>
      <c r="G72" s="117">
        <v>0.06</v>
      </c>
      <c r="H72" s="117"/>
      <c r="I72" s="74" t="s">
        <v>294</v>
      </c>
      <c r="J72" s="74" t="s">
        <v>295</v>
      </c>
      <c r="L72" s="81">
        <v>49.22</v>
      </c>
    </row>
    <row r="73" spans="1:12" ht="75" x14ac:dyDescent="0.25">
      <c r="A73" s="83"/>
      <c r="B73" s="71"/>
      <c r="C73" s="135" t="s">
        <v>63</v>
      </c>
      <c r="D73" s="136"/>
      <c r="E73" s="136" t="s">
        <v>279</v>
      </c>
      <c r="F73" s="163" t="s">
        <v>283</v>
      </c>
      <c r="G73" s="162" t="s">
        <v>281</v>
      </c>
      <c r="H73" s="118"/>
      <c r="I73" s="74" t="s">
        <v>280</v>
      </c>
      <c r="L73" s="301">
        <v>14645.15</v>
      </c>
    </row>
    <row r="74" spans="1:12" x14ac:dyDescent="0.25">
      <c r="A74" s="83"/>
      <c r="B74" s="71"/>
      <c r="C74" s="135" t="s">
        <v>64</v>
      </c>
      <c r="D74" s="136"/>
      <c r="E74" s="136"/>
      <c r="F74" s="136"/>
      <c r="G74" s="118"/>
      <c r="H74" s="118"/>
      <c r="L74" s="81"/>
    </row>
    <row r="75" spans="1:12" x14ac:dyDescent="0.25">
      <c r="A75" s="83"/>
      <c r="B75" s="71"/>
      <c r="C75" s="135" t="s">
        <v>65</v>
      </c>
      <c r="D75" s="136"/>
      <c r="E75" s="136"/>
      <c r="F75" s="136"/>
      <c r="G75" s="118"/>
      <c r="H75" s="118"/>
      <c r="L75" s="81"/>
    </row>
    <row r="76" spans="1:12" x14ac:dyDescent="0.25">
      <c r="A76" s="83"/>
      <c r="B76" s="71"/>
      <c r="C76" s="135" t="s">
        <v>66</v>
      </c>
      <c r="D76" s="136"/>
      <c r="E76" s="136"/>
      <c r="F76" s="136"/>
      <c r="G76" s="118"/>
      <c r="H76" s="118"/>
      <c r="L76" s="81"/>
    </row>
    <row r="77" spans="1:12" x14ac:dyDescent="0.25">
      <c r="A77" s="83"/>
      <c r="B77" s="71"/>
      <c r="C77" s="135" t="s">
        <v>67</v>
      </c>
      <c r="D77" s="136"/>
      <c r="E77" s="136"/>
      <c r="F77" s="136"/>
      <c r="G77" s="118"/>
      <c r="H77" s="118"/>
      <c r="L77" s="81"/>
    </row>
    <row r="78" spans="1:12" x14ac:dyDescent="0.25">
      <c r="A78" s="83"/>
      <c r="B78" s="71"/>
      <c r="C78" s="135" t="s">
        <v>68</v>
      </c>
      <c r="D78" s="136"/>
      <c r="E78" s="136"/>
      <c r="F78" s="136"/>
      <c r="G78" s="118"/>
      <c r="H78" s="118"/>
      <c r="L78" s="81"/>
    </row>
    <row r="79" spans="1:12" x14ac:dyDescent="0.25">
      <c r="A79" s="83"/>
      <c r="B79" s="71"/>
      <c r="C79" s="135" t="s">
        <v>69</v>
      </c>
      <c r="D79" s="136"/>
      <c r="E79" s="136"/>
      <c r="F79" s="136"/>
      <c r="G79" s="118"/>
      <c r="H79" s="118"/>
      <c r="L79" s="81"/>
    </row>
    <row r="80" spans="1:12" x14ac:dyDescent="0.25">
      <c r="A80" s="83"/>
      <c r="B80" s="71"/>
      <c r="C80" s="135" t="s">
        <v>70</v>
      </c>
      <c r="D80" s="136"/>
      <c r="E80" s="136"/>
      <c r="F80" s="136"/>
      <c r="G80" s="118"/>
      <c r="H80" s="118"/>
      <c r="L80" s="81"/>
    </row>
    <row r="81" spans="1:12" x14ac:dyDescent="0.25">
      <c r="A81" s="83"/>
      <c r="B81" s="71"/>
      <c r="C81" s="137" t="s">
        <v>71</v>
      </c>
      <c r="D81" s="136"/>
      <c r="E81" s="136"/>
      <c r="F81" s="136"/>
      <c r="G81" s="118"/>
      <c r="H81" s="118"/>
      <c r="L81" s="81"/>
    </row>
    <row r="82" spans="1:12" x14ac:dyDescent="0.25">
      <c r="A82" s="83"/>
      <c r="B82" s="71"/>
      <c r="C82" s="137" t="s">
        <v>72</v>
      </c>
      <c r="D82" s="136"/>
      <c r="E82" s="136"/>
      <c r="F82" s="136"/>
      <c r="G82" s="118"/>
      <c r="H82" s="118"/>
      <c r="L82" s="81"/>
    </row>
    <row r="83" spans="1:12" x14ac:dyDescent="0.25">
      <c r="A83" s="83"/>
      <c r="B83" s="71"/>
      <c r="C83" s="137" t="s">
        <v>73</v>
      </c>
      <c r="D83" s="136"/>
      <c r="E83" s="136"/>
      <c r="F83" s="136"/>
      <c r="G83" s="118"/>
      <c r="H83" s="118"/>
      <c r="L83" s="81"/>
    </row>
    <row r="84" spans="1:12" x14ac:dyDescent="0.25">
      <c r="A84" s="83"/>
      <c r="B84" s="71"/>
      <c r="C84" s="137" t="s">
        <v>74</v>
      </c>
      <c r="D84" s="136"/>
      <c r="E84" s="136"/>
      <c r="F84" s="136"/>
      <c r="G84" s="118"/>
      <c r="H84" s="118"/>
      <c r="L84" s="81"/>
    </row>
    <row r="85" spans="1:12" x14ac:dyDescent="0.25">
      <c r="A85" s="83"/>
      <c r="B85" s="71"/>
      <c r="C85" s="137" t="s">
        <v>75</v>
      </c>
      <c r="D85" s="136"/>
      <c r="E85" s="136"/>
      <c r="F85" s="136"/>
      <c r="G85" s="118"/>
      <c r="H85" s="118"/>
      <c r="L85" s="81"/>
    </row>
    <row r="86" spans="1:12" x14ac:dyDescent="0.25">
      <c r="A86" s="83"/>
      <c r="B86" s="71"/>
      <c r="C86" s="137" t="s">
        <v>76</v>
      </c>
      <c r="D86" s="136"/>
      <c r="E86" s="136"/>
      <c r="F86" s="136"/>
      <c r="G86" s="118"/>
      <c r="H86" s="118"/>
      <c r="L86" s="81"/>
    </row>
    <row r="87" spans="1:12" x14ac:dyDescent="0.25">
      <c r="A87" s="83"/>
      <c r="B87" s="71"/>
      <c r="C87" s="137" t="s">
        <v>77</v>
      </c>
      <c r="D87" s="136"/>
      <c r="E87" s="136"/>
      <c r="F87" s="136"/>
      <c r="G87" s="118"/>
      <c r="H87" s="118"/>
      <c r="L87" s="81"/>
    </row>
    <row r="88" spans="1:12" x14ac:dyDescent="0.25">
      <c r="A88" s="83"/>
      <c r="B88" s="71"/>
      <c r="C88" s="137" t="s">
        <v>78</v>
      </c>
      <c r="D88" s="136"/>
      <c r="E88" s="136"/>
      <c r="F88" s="136"/>
      <c r="G88" s="118"/>
      <c r="H88" s="118"/>
      <c r="L88" s="81"/>
    </row>
    <row r="89" spans="1:12" x14ac:dyDescent="0.25">
      <c r="A89" s="83"/>
      <c r="B89" s="71"/>
      <c r="C89" s="137" t="s">
        <v>79</v>
      </c>
      <c r="D89" s="136"/>
      <c r="E89" s="136"/>
      <c r="F89" s="136"/>
      <c r="G89" s="118"/>
      <c r="H89" s="118"/>
      <c r="L89" s="81"/>
    </row>
    <row r="90" spans="1:12" x14ac:dyDescent="0.25">
      <c r="A90" s="83"/>
      <c r="B90" s="71"/>
      <c r="C90" s="137" t="s">
        <v>80</v>
      </c>
      <c r="D90" s="136"/>
      <c r="E90" s="136"/>
      <c r="F90" s="136"/>
      <c r="G90" s="118"/>
      <c r="H90" s="118"/>
      <c r="L90" s="81"/>
    </row>
    <row r="91" spans="1:12" x14ac:dyDescent="0.25">
      <c r="A91" s="83"/>
      <c r="B91" s="71"/>
      <c r="C91" s="137" t="s">
        <v>81</v>
      </c>
      <c r="D91" s="136"/>
      <c r="E91" s="136"/>
      <c r="F91" s="136"/>
      <c r="G91" s="118"/>
      <c r="H91" s="118"/>
      <c r="L91" s="81"/>
    </row>
    <row r="92" spans="1:12" x14ac:dyDescent="0.25">
      <c r="A92" s="83"/>
      <c r="B92" s="71"/>
      <c r="C92" s="137" t="s">
        <v>82</v>
      </c>
      <c r="D92" s="136"/>
      <c r="E92" s="136"/>
      <c r="F92" s="136"/>
      <c r="G92" s="118"/>
      <c r="H92" s="118"/>
      <c r="L92" s="81"/>
    </row>
    <row r="93" spans="1:12" x14ac:dyDescent="0.25">
      <c r="A93" s="83"/>
      <c r="B93" s="71"/>
      <c r="C93" s="137" t="s">
        <v>83</v>
      </c>
      <c r="D93" s="136"/>
      <c r="E93" s="136"/>
      <c r="F93" s="136"/>
      <c r="G93" s="118"/>
      <c r="H93" s="118"/>
      <c r="L93" s="81"/>
    </row>
    <row r="94" spans="1:12" x14ac:dyDescent="0.25">
      <c r="A94" s="83"/>
      <c r="B94" s="71"/>
      <c r="C94" s="137" t="s">
        <v>84</v>
      </c>
      <c r="D94" s="136"/>
      <c r="E94" s="136"/>
      <c r="F94" s="136"/>
      <c r="G94" s="118"/>
      <c r="H94" s="118"/>
      <c r="L94" s="81"/>
    </row>
    <row r="95" spans="1:12" x14ac:dyDescent="0.25">
      <c r="A95" s="83"/>
      <c r="B95" s="71"/>
      <c r="C95" s="137" t="s">
        <v>85</v>
      </c>
      <c r="D95" s="136"/>
      <c r="E95" s="136"/>
      <c r="F95" s="136"/>
      <c r="G95" s="118"/>
      <c r="H95" s="118"/>
      <c r="L95" s="81"/>
    </row>
    <row r="96" spans="1:12" x14ac:dyDescent="0.25">
      <c r="A96" s="83"/>
      <c r="B96" s="71"/>
      <c r="C96" s="137" t="s">
        <v>86</v>
      </c>
      <c r="D96" s="136"/>
      <c r="E96" s="136"/>
      <c r="F96" s="136"/>
      <c r="G96" s="118"/>
      <c r="H96" s="118"/>
      <c r="L96" s="81"/>
    </row>
    <row r="97" spans="1:12" x14ac:dyDescent="0.25">
      <c r="A97" s="83"/>
      <c r="B97" s="71"/>
      <c r="C97" s="137" t="s">
        <v>87</v>
      </c>
      <c r="D97" s="136"/>
      <c r="E97" s="136"/>
      <c r="F97" s="136"/>
      <c r="G97" s="118"/>
      <c r="H97" s="118"/>
      <c r="L97" s="81"/>
    </row>
    <row r="98" spans="1:12" x14ac:dyDescent="0.25">
      <c r="A98" s="83"/>
      <c r="B98" s="71"/>
      <c r="C98" s="137" t="s">
        <v>88</v>
      </c>
      <c r="D98" s="136"/>
      <c r="E98" s="136"/>
      <c r="F98" s="136"/>
      <c r="G98" s="118"/>
      <c r="H98" s="118"/>
      <c r="L98" s="81"/>
    </row>
    <row r="99" spans="1:12" x14ac:dyDescent="0.25">
      <c r="A99" s="83"/>
      <c r="B99" s="71"/>
      <c r="C99" s="137" t="s">
        <v>89</v>
      </c>
      <c r="D99" s="136"/>
      <c r="E99" s="136"/>
      <c r="F99" s="136"/>
      <c r="G99" s="118"/>
      <c r="H99" s="118"/>
      <c r="L99" s="81"/>
    </row>
    <row r="100" spans="1:12" x14ac:dyDescent="0.25">
      <c r="A100" s="83"/>
      <c r="B100" s="71"/>
      <c r="C100" s="137" t="s">
        <v>90</v>
      </c>
      <c r="D100" s="136"/>
      <c r="E100" s="136"/>
      <c r="F100" s="136"/>
      <c r="G100" s="118"/>
      <c r="H100" s="118"/>
      <c r="L100" s="81"/>
    </row>
    <row r="101" spans="1:12" x14ac:dyDescent="0.25">
      <c r="A101" s="83"/>
      <c r="B101" s="71"/>
      <c r="C101" s="137" t="s">
        <v>91</v>
      </c>
      <c r="D101" s="136"/>
      <c r="E101" s="136"/>
      <c r="F101" s="136"/>
      <c r="G101" s="118"/>
      <c r="H101" s="118"/>
      <c r="L101" s="81"/>
    </row>
    <row r="102" spans="1:12" x14ac:dyDescent="0.25">
      <c r="A102" s="83"/>
      <c r="B102" s="71"/>
      <c r="C102" s="137" t="s">
        <v>92</v>
      </c>
      <c r="D102" s="136"/>
      <c r="E102" s="136"/>
      <c r="F102" s="136"/>
      <c r="G102" s="118"/>
      <c r="H102" s="118"/>
      <c r="L102" s="81"/>
    </row>
    <row r="103" spans="1:12" x14ac:dyDescent="0.25">
      <c r="A103" s="83"/>
      <c r="B103" s="71"/>
      <c r="C103" s="137" t="s">
        <v>93</v>
      </c>
      <c r="D103" s="136"/>
    </row>
    <row r="104" spans="1:12" x14ac:dyDescent="0.25">
      <c r="A104" s="83"/>
      <c r="B104" s="71"/>
      <c r="C104" s="138" t="s">
        <v>94</v>
      </c>
      <c r="D104" s="136"/>
      <c r="E104" s="136"/>
      <c r="F104" s="136"/>
      <c r="G104" s="118"/>
      <c r="H104" s="118"/>
      <c r="L104" s="81"/>
    </row>
    <row r="105" spans="1:12" x14ac:dyDescent="0.25">
      <c r="A105" s="83"/>
      <c r="B105" s="71"/>
      <c r="C105" s="138" t="s">
        <v>95</v>
      </c>
      <c r="D105" s="136"/>
      <c r="E105" s="136"/>
      <c r="F105" s="136"/>
      <c r="G105" s="118"/>
      <c r="H105" s="118"/>
      <c r="L105" s="81"/>
    </row>
    <row r="106" spans="1:12" x14ac:dyDescent="0.25">
      <c r="A106" s="83"/>
      <c r="B106" s="71"/>
      <c r="C106" s="138" t="s">
        <v>96</v>
      </c>
      <c r="D106" s="136"/>
      <c r="E106" s="136"/>
      <c r="F106" s="136"/>
      <c r="G106" s="118"/>
      <c r="H106" s="118"/>
      <c r="L106" s="81"/>
    </row>
    <row r="107" spans="1:12" x14ac:dyDescent="0.25">
      <c r="A107" s="83"/>
      <c r="B107" s="71"/>
      <c r="C107" s="138" t="s">
        <v>97</v>
      </c>
      <c r="D107" s="136"/>
      <c r="E107" s="136"/>
      <c r="F107" s="136"/>
      <c r="G107" s="118"/>
      <c r="H107" s="118"/>
      <c r="L107" s="81"/>
    </row>
    <row r="108" spans="1:12" x14ac:dyDescent="0.25">
      <c r="A108" s="83"/>
      <c r="B108" s="71"/>
      <c r="C108" s="138" t="s">
        <v>98</v>
      </c>
      <c r="D108" s="136"/>
      <c r="E108" s="136"/>
      <c r="F108" s="136"/>
      <c r="G108" s="118"/>
      <c r="H108" s="118"/>
      <c r="L108" s="81"/>
    </row>
    <row r="109" spans="1:12" x14ac:dyDescent="0.25">
      <c r="A109" s="83"/>
      <c r="B109" s="71"/>
      <c r="C109" s="138" t="s">
        <v>99</v>
      </c>
      <c r="D109" s="136"/>
      <c r="E109" s="136"/>
      <c r="F109" s="136"/>
      <c r="G109" s="118"/>
      <c r="H109" s="118"/>
      <c r="L109" s="81"/>
    </row>
    <row r="110" spans="1:12" x14ac:dyDescent="0.25">
      <c r="A110" s="83"/>
      <c r="B110" s="71"/>
      <c r="C110" s="138" t="s">
        <v>100</v>
      </c>
      <c r="D110" s="136"/>
      <c r="E110" s="136"/>
      <c r="F110" s="136"/>
      <c r="G110" s="118"/>
      <c r="H110" s="118"/>
      <c r="L110" s="81"/>
    </row>
    <row r="111" spans="1:12" x14ac:dyDescent="0.25">
      <c r="A111" s="83"/>
      <c r="B111" s="71"/>
      <c r="C111" s="138" t="s">
        <v>101</v>
      </c>
      <c r="D111" s="136"/>
      <c r="E111" s="136"/>
      <c r="F111" s="136"/>
      <c r="G111" s="118"/>
      <c r="H111" s="118"/>
      <c r="L111" s="81"/>
    </row>
    <row r="112" spans="1:12" x14ac:dyDescent="0.25">
      <c r="A112" s="83"/>
      <c r="B112" s="71"/>
      <c r="C112" s="138" t="s">
        <v>102</v>
      </c>
      <c r="D112" s="136"/>
      <c r="E112" s="136"/>
      <c r="F112" s="136"/>
      <c r="G112" s="118"/>
      <c r="H112" s="118"/>
      <c r="L112" s="81"/>
    </row>
    <row r="113" spans="1:12" x14ac:dyDescent="0.25">
      <c r="A113" s="83"/>
      <c r="B113" s="71"/>
      <c r="C113" s="138" t="s">
        <v>103</v>
      </c>
      <c r="D113" s="136"/>
      <c r="E113" s="136"/>
      <c r="F113" s="136"/>
      <c r="G113" s="118"/>
      <c r="H113" s="118"/>
      <c r="L113" s="81"/>
    </row>
    <row r="114" spans="1:12" x14ac:dyDescent="0.25">
      <c r="A114" s="83"/>
      <c r="B114" s="71"/>
      <c r="C114" s="138" t="s">
        <v>104</v>
      </c>
      <c r="D114" s="136"/>
      <c r="E114" s="136"/>
      <c r="F114" s="136"/>
      <c r="G114" s="118"/>
      <c r="H114" s="118"/>
      <c r="L114" s="81"/>
    </row>
    <row r="115" spans="1:12" x14ac:dyDescent="0.25">
      <c r="A115" s="83"/>
      <c r="B115" s="71"/>
      <c r="C115" s="138" t="s">
        <v>105</v>
      </c>
      <c r="D115" s="136"/>
      <c r="E115" s="136"/>
      <c r="F115" s="136"/>
      <c r="G115" s="118"/>
      <c r="H115" s="118"/>
      <c r="L115" s="81"/>
    </row>
    <row r="116" spans="1:12" x14ac:dyDescent="0.25">
      <c r="A116" s="83"/>
      <c r="B116" s="71"/>
      <c r="C116" s="138" t="s">
        <v>106</v>
      </c>
      <c r="D116" s="136"/>
      <c r="E116" s="136"/>
      <c r="F116" s="136"/>
      <c r="G116" s="118"/>
      <c r="H116" s="118"/>
      <c r="L116" s="81"/>
    </row>
    <row r="117" spans="1:12" x14ac:dyDescent="0.25">
      <c r="A117" s="83"/>
      <c r="B117" s="71"/>
      <c r="C117" s="139" t="s">
        <v>107</v>
      </c>
      <c r="D117" s="136"/>
      <c r="E117" s="136"/>
      <c r="F117" s="136"/>
      <c r="G117" s="118"/>
      <c r="H117" s="118"/>
      <c r="L117" s="81"/>
    </row>
    <row r="118" spans="1:12" x14ac:dyDescent="0.25">
      <c r="A118" s="83"/>
      <c r="B118" s="71"/>
      <c r="C118" s="139" t="s">
        <v>108</v>
      </c>
      <c r="D118" s="136"/>
      <c r="E118" s="136"/>
      <c r="F118" s="136"/>
      <c r="G118" s="118"/>
      <c r="H118" s="118"/>
      <c r="L118" s="81"/>
    </row>
    <row r="119" spans="1:12" x14ac:dyDescent="0.25">
      <c r="A119" s="83"/>
      <c r="B119" s="71"/>
      <c r="C119" s="139" t="s">
        <v>109</v>
      </c>
      <c r="D119" s="136"/>
      <c r="E119" s="136"/>
      <c r="F119" s="136"/>
      <c r="G119" s="118"/>
      <c r="H119" s="118"/>
      <c r="L119" s="81"/>
    </row>
    <row r="120" spans="1:12" x14ac:dyDescent="0.25">
      <c r="A120" s="83"/>
      <c r="B120" s="71"/>
      <c r="C120" s="139" t="s">
        <v>110</v>
      </c>
      <c r="D120" s="136"/>
      <c r="E120" s="136"/>
      <c r="F120" s="136"/>
      <c r="G120" s="118"/>
      <c r="H120" s="118"/>
      <c r="L120" s="81"/>
    </row>
    <row r="121" spans="1:12" x14ac:dyDescent="0.25">
      <c r="A121" s="83"/>
      <c r="B121" s="71"/>
      <c r="C121" s="139" t="s">
        <v>111</v>
      </c>
      <c r="D121" s="136"/>
      <c r="E121" s="136"/>
      <c r="F121" s="136"/>
      <c r="G121" s="118"/>
      <c r="H121" s="118"/>
      <c r="L121" s="81"/>
    </row>
    <row r="122" spans="1:12" x14ac:dyDescent="0.25">
      <c r="A122" s="83"/>
      <c r="B122" s="71"/>
      <c r="C122" s="139" t="s">
        <v>112</v>
      </c>
      <c r="D122" s="136"/>
      <c r="E122" s="136"/>
      <c r="F122" s="136"/>
      <c r="G122" s="118"/>
      <c r="H122" s="118"/>
      <c r="L122" s="81"/>
    </row>
    <row r="123" spans="1:12" x14ac:dyDescent="0.25">
      <c r="A123" s="83"/>
      <c r="B123" s="71"/>
      <c r="C123" s="139" t="s">
        <v>113</v>
      </c>
      <c r="D123" s="136"/>
      <c r="E123" s="136"/>
      <c r="F123" s="136"/>
      <c r="G123" s="118"/>
      <c r="H123" s="118"/>
      <c r="L123" s="81"/>
    </row>
    <row r="124" spans="1:12" x14ac:dyDescent="0.25">
      <c r="A124" s="83"/>
      <c r="B124" s="71"/>
      <c r="C124" s="139" t="s">
        <v>114</v>
      </c>
      <c r="D124" s="136"/>
      <c r="E124" s="136"/>
      <c r="F124" s="136"/>
      <c r="G124" s="118"/>
      <c r="H124" s="118"/>
      <c r="L124" s="81"/>
    </row>
    <row r="125" spans="1:12" x14ac:dyDescent="0.25">
      <c r="A125" s="83"/>
      <c r="B125" s="71"/>
      <c r="C125" s="139" t="s">
        <v>115</v>
      </c>
      <c r="D125" s="136"/>
      <c r="E125" s="136"/>
      <c r="F125" s="136"/>
      <c r="G125" s="118"/>
      <c r="H125" s="118"/>
      <c r="L125" s="81"/>
    </row>
    <row r="126" spans="1:12" x14ac:dyDescent="0.25">
      <c r="A126" s="83"/>
      <c r="B126" s="71"/>
      <c r="C126" s="139" t="s">
        <v>116</v>
      </c>
      <c r="D126" s="136"/>
      <c r="E126" s="136"/>
      <c r="F126" s="136"/>
      <c r="G126" s="118"/>
      <c r="H126" s="118"/>
      <c r="L126" s="81"/>
    </row>
    <row r="127" spans="1:12" x14ac:dyDescent="0.25">
      <c r="A127" s="83"/>
      <c r="B127" s="71"/>
      <c r="C127" s="139" t="s">
        <v>117</v>
      </c>
      <c r="D127" s="136"/>
      <c r="E127" s="136"/>
      <c r="F127" s="136"/>
      <c r="G127" s="118"/>
      <c r="H127" s="118"/>
      <c r="L127" s="81"/>
    </row>
    <row r="128" spans="1:12" x14ac:dyDescent="0.25">
      <c r="A128" s="83"/>
      <c r="B128" s="71"/>
      <c r="C128" s="140"/>
      <c r="D128" s="105"/>
      <c r="E128" s="105"/>
      <c r="F128" s="105"/>
      <c r="G128" s="106"/>
      <c r="H128" s="106"/>
      <c r="L128" s="81"/>
    </row>
    <row r="129" spans="1:12" s="82" customFormat="1" ht="15.75" thickBot="1" x14ac:dyDescent="0.3">
      <c r="A129" s="83"/>
      <c r="B129" s="87"/>
      <c r="C129" s="121" t="s">
        <v>139</v>
      </c>
      <c r="D129" s="89"/>
      <c r="E129" s="89"/>
      <c r="F129" s="89"/>
      <c r="G129" s="98"/>
      <c r="H129" s="98"/>
      <c r="I129" s="80"/>
      <c r="J129" s="80"/>
      <c r="K129" s="79"/>
      <c r="L129" s="81"/>
    </row>
    <row r="130" spans="1:12" s="82" customFormat="1" ht="16.5" thickTop="1" thickBot="1" x14ac:dyDescent="0.3">
      <c r="A130" s="83"/>
      <c r="C130" s="120"/>
      <c r="D130" s="78"/>
      <c r="E130" s="78"/>
      <c r="F130" s="78"/>
      <c r="G130" s="79"/>
      <c r="H130" s="79"/>
      <c r="I130" s="93"/>
      <c r="J130" s="93"/>
      <c r="K130" s="92"/>
      <c r="L130" s="94"/>
    </row>
    <row r="131" spans="1:12" ht="135.75" thickTop="1" x14ac:dyDescent="0.25">
      <c r="A131" s="83"/>
      <c r="B131" s="65" t="s">
        <v>118</v>
      </c>
      <c r="C131" s="141" t="s">
        <v>119</v>
      </c>
      <c r="D131" s="66">
        <v>0.26</v>
      </c>
      <c r="E131" s="66" t="s">
        <v>276</v>
      </c>
      <c r="F131" s="113" t="s">
        <v>225</v>
      </c>
      <c r="G131" s="67">
        <v>0.8</v>
      </c>
      <c r="H131" s="67"/>
      <c r="I131" s="69" t="s">
        <v>277</v>
      </c>
      <c r="J131" s="69"/>
      <c r="K131" s="67"/>
      <c r="L131" s="70">
        <v>82.7</v>
      </c>
    </row>
    <row r="132" spans="1:12" ht="75" x14ac:dyDescent="0.25">
      <c r="A132" s="83"/>
      <c r="B132" s="71"/>
      <c r="C132" s="125" t="s">
        <v>120</v>
      </c>
      <c r="D132" s="78">
        <v>0.25</v>
      </c>
      <c r="E132" s="136" t="s">
        <v>296</v>
      </c>
      <c r="F132" s="164" t="s">
        <v>225</v>
      </c>
      <c r="G132" s="118">
        <v>2.5</v>
      </c>
      <c r="H132" s="118"/>
      <c r="I132" s="74" t="s">
        <v>297</v>
      </c>
      <c r="J132" s="74" t="s">
        <v>298</v>
      </c>
      <c r="K132" s="74" t="s">
        <v>299</v>
      </c>
      <c r="L132" s="81">
        <v>258.5</v>
      </c>
    </row>
    <row r="133" spans="1:12" ht="210" x14ac:dyDescent="0.25">
      <c r="A133" s="104"/>
      <c r="B133" s="71"/>
      <c r="C133" s="125" t="s">
        <v>121</v>
      </c>
      <c r="D133" s="78">
        <v>0.24</v>
      </c>
      <c r="E133" s="78" t="s">
        <v>274</v>
      </c>
      <c r="F133" s="110" t="s">
        <v>225</v>
      </c>
      <c r="G133" s="79">
        <v>0.9</v>
      </c>
      <c r="H133" s="79"/>
      <c r="I133" s="80" t="s">
        <v>275</v>
      </c>
      <c r="J133" s="80"/>
      <c r="K133" s="79"/>
      <c r="L133" s="301">
        <v>94.04</v>
      </c>
    </row>
    <row r="134" spans="1:12" x14ac:dyDescent="0.25">
      <c r="A134" s="104"/>
      <c r="B134" s="71"/>
      <c r="C134" s="125"/>
      <c r="D134" s="78"/>
      <c r="E134" s="78"/>
      <c r="F134" s="78"/>
      <c r="G134" s="79"/>
      <c r="H134" s="79"/>
      <c r="I134" s="80"/>
      <c r="J134" s="80"/>
      <c r="K134" s="79"/>
      <c r="L134" s="81"/>
    </row>
    <row r="135" spans="1:12" s="82" customFormat="1" ht="15.75" thickBot="1" x14ac:dyDescent="0.3">
      <c r="A135" s="107"/>
      <c r="B135" s="87"/>
      <c r="C135" s="142" t="s">
        <v>139</v>
      </c>
      <c r="D135" s="89"/>
      <c r="E135" s="89"/>
      <c r="F135" s="89"/>
      <c r="G135" s="98"/>
      <c r="H135" s="98"/>
      <c r="I135" s="101"/>
      <c r="J135" s="101"/>
      <c r="K135" s="98"/>
      <c r="L135" s="108"/>
    </row>
    <row r="136" spans="1:12" ht="15.75" thickTop="1" x14ac:dyDescent="0.25"/>
    <row r="137" spans="1:12" ht="15.75" thickBot="1" x14ac:dyDescent="0.3">
      <c r="A137" s="109"/>
    </row>
    <row r="138" spans="1:12" ht="24.75" thickTop="1" thickBot="1" x14ac:dyDescent="0.3">
      <c r="A138" s="334" t="s">
        <v>224</v>
      </c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6"/>
    </row>
    <row r="139" spans="1:12" ht="30.75" thickTop="1" x14ac:dyDescent="0.25">
      <c r="A139" s="111" t="s">
        <v>0</v>
      </c>
      <c r="B139" s="112" t="s">
        <v>1</v>
      </c>
      <c r="C139" s="112" t="s">
        <v>2</v>
      </c>
      <c r="D139" s="113"/>
      <c r="E139" s="113" t="s">
        <v>221</v>
      </c>
      <c r="F139" s="113" t="s">
        <v>222</v>
      </c>
      <c r="G139" s="69" t="s">
        <v>226</v>
      </c>
      <c r="H139" s="69" t="s">
        <v>231</v>
      </c>
      <c r="I139" s="69" t="s">
        <v>228</v>
      </c>
      <c r="J139" s="69" t="s">
        <v>220</v>
      </c>
      <c r="K139" s="69" t="s">
        <v>218</v>
      </c>
      <c r="L139" s="114" t="s">
        <v>219</v>
      </c>
    </row>
    <row r="140" spans="1:12" ht="60" x14ac:dyDescent="0.25">
      <c r="A140" s="168" t="s">
        <v>237</v>
      </c>
      <c r="B140" s="168" t="s">
        <v>234</v>
      </c>
      <c r="C140" s="169" t="s">
        <v>229</v>
      </c>
      <c r="D140" s="170"/>
      <c r="E140" s="170" t="s">
        <v>232</v>
      </c>
      <c r="F140" s="171" t="s">
        <v>225</v>
      </c>
      <c r="G140" s="172">
        <v>15.5</v>
      </c>
      <c r="H140" s="172">
        <v>49</v>
      </c>
      <c r="I140" s="173" t="s">
        <v>317</v>
      </c>
      <c r="J140" s="173" t="s">
        <v>316</v>
      </c>
      <c r="K140" s="172"/>
      <c r="L140" s="174">
        <v>1888.91</v>
      </c>
    </row>
    <row r="141" spans="1:12" ht="60" x14ac:dyDescent="0.25">
      <c r="A141" s="168" t="s">
        <v>237</v>
      </c>
      <c r="B141" s="168" t="s">
        <v>234</v>
      </c>
      <c r="C141" s="169" t="s">
        <v>230</v>
      </c>
      <c r="D141" s="170"/>
      <c r="E141" s="170" t="s">
        <v>233</v>
      </c>
      <c r="F141" s="171" t="s">
        <v>225</v>
      </c>
      <c r="G141" s="172">
        <v>34</v>
      </c>
      <c r="H141" s="172">
        <v>86.7</v>
      </c>
      <c r="I141" s="173" t="s">
        <v>318</v>
      </c>
      <c r="J141" s="173" t="s">
        <v>319</v>
      </c>
      <c r="K141" s="172"/>
      <c r="L141" s="174">
        <v>3032.21</v>
      </c>
    </row>
    <row r="142" spans="1:12" ht="60" x14ac:dyDescent="0.25">
      <c r="A142" s="168" t="s">
        <v>237</v>
      </c>
      <c r="B142" s="168" t="s">
        <v>234</v>
      </c>
      <c r="C142" s="169" t="s">
        <v>244</v>
      </c>
      <c r="D142" s="170"/>
      <c r="E142" s="170" t="s">
        <v>243</v>
      </c>
      <c r="F142" s="171" t="s">
        <v>225</v>
      </c>
      <c r="G142" s="172">
        <v>25</v>
      </c>
      <c r="H142" s="172">
        <v>33</v>
      </c>
      <c r="I142" s="173" t="s">
        <v>245</v>
      </c>
      <c r="J142" s="173" t="s">
        <v>320</v>
      </c>
      <c r="K142" s="172"/>
      <c r="L142" s="174">
        <v>1418.95</v>
      </c>
    </row>
    <row r="143" spans="1:12" ht="165" x14ac:dyDescent="0.25">
      <c r="A143" s="168" t="s">
        <v>236</v>
      </c>
      <c r="B143" s="168" t="s">
        <v>235</v>
      </c>
      <c r="C143" s="169" t="s">
        <v>257</v>
      </c>
      <c r="D143" s="170"/>
      <c r="E143" s="170" t="s">
        <v>258</v>
      </c>
      <c r="F143" s="171" t="s">
        <v>225</v>
      </c>
      <c r="G143" s="173" t="s">
        <v>259</v>
      </c>
      <c r="H143" s="172">
        <v>111.81</v>
      </c>
      <c r="I143" s="173" t="s">
        <v>321</v>
      </c>
      <c r="J143" s="173" t="s">
        <v>322</v>
      </c>
      <c r="K143" s="173" t="s">
        <v>260</v>
      </c>
      <c r="L143" s="174"/>
    </row>
    <row r="144" spans="1:12" ht="120" x14ac:dyDescent="0.25">
      <c r="A144" s="168" t="s">
        <v>237</v>
      </c>
      <c r="B144" s="168" t="s">
        <v>270</v>
      </c>
      <c r="C144" s="169" t="s">
        <v>339</v>
      </c>
      <c r="D144" s="170"/>
      <c r="E144" s="170" t="s">
        <v>271</v>
      </c>
      <c r="F144" s="171" t="s">
        <v>225</v>
      </c>
      <c r="G144" s="173" t="s">
        <v>272</v>
      </c>
      <c r="H144" s="172">
        <v>1171.43</v>
      </c>
      <c r="I144" s="173" t="s">
        <v>344</v>
      </c>
      <c r="J144" s="173" t="s">
        <v>249</v>
      </c>
      <c r="K144" s="173" t="s">
        <v>273</v>
      </c>
      <c r="L144" s="174">
        <v>50547.19</v>
      </c>
    </row>
    <row r="145" spans="1:12" ht="90" x14ac:dyDescent="0.25">
      <c r="A145" s="168" t="s">
        <v>236</v>
      </c>
      <c r="B145" s="168" t="s">
        <v>270</v>
      </c>
      <c r="C145" s="169" t="s">
        <v>340</v>
      </c>
      <c r="D145" s="170"/>
      <c r="E145" s="171" t="s">
        <v>345</v>
      </c>
      <c r="F145" s="171" t="s">
        <v>225</v>
      </c>
      <c r="G145" s="173" t="s">
        <v>341</v>
      </c>
      <c r="H145" s="172">
        <v>510.05</v>
      </c>
      <c r="I145" s="173" t="s">
        <v>342</v>
      </c>
      <c r="J145" s="173" t="s">
        <v>343</v>
      </c>
      <c r="K145" s="173" t="s">
        <v>273</v>
      </c>
      <c r="L145" s="174"/>
    </row>
    <row r="146" spans="1:12" ht="60.75" x14ac:dyDescent="0.25">
      <c r="A146" s="175" t="s">
        <v>237</v>
      </c>
      <c r="B146" s="175" t="s">
        <v>270</v>
      </c>
      <c r="C146" s="176" t="s">
        <v>338</v>
      </c>
      <c r="D146" s="177"/>
      <c r="E146" s="177" t="s">
        <v>271</v>
      </c>
      <c r="F146" s="178" t="s">
        <v>225</v>
      </c>
      <c r="G146" s="179"/>
      <c r="H146" s="180"/>
      <c r="I146" s="179"/>
      <c r="J146" s="179"/>
      <c r="K146" s="180"/>
      <c r="L146" s="181">
        <v>29124.71</v>
      </c>
    </row>
    <row r="147" spans="1:12" ht="60" x14ac:dyDescent="0.25">
      <c r="A147" s="168" t="s">
        <v>237</v>
      </c>
      <c r="B147" s="168" t="s">
        <v>234</v>
      </c>
      <c r="C147" s="169" t="s">
        <v>288</v>
      </c>
      <c r="D147" s="170"/>
      <c r="E147" s="170" t="s">
        <v>287</v>
      </c>
      <c r="F147" s="171" t="s">
        <v>225</v>
      </c>
      <c r="G147" s="173" t="s">
        <v>289</v>
      </c>
      <c r="H147" s="172">
        <v>97.06</v>
      </c>
      <c r="I147" s="173" t="s">
        <v>290</v>
      </c>
      <c r="J147" s="173" t="s">
        <v>323</v>
      </c>
      <c r="K147" s="172"/>
      <c r="L147" s="174">
        <v>3400.33</v>
      </c>
    </row>
    <row r="148" spans="1:12" ht="120" x14ac:dyDescent="0.25">
      <c r="A148" s="168" t="s">
        <v>236</v>
      </c>
      <c r="B148" s="168" t="s">
        <v>235</v>
      </c>
      <c r="C148" s="169" t="s">
        <v>324</v>
      </c>
      <c r="D148" s="170"/>
      <c r="E148" s="170" t="s">
        <v>309</v>
      </c>
      <c r="F148" s="171" t="s">
        <v>225</v>
      </c>
      <c r="G148" s="173" t="s">
        <v>325</v>
      </c>
      <c r="H148" s="172">
        <v>31</v>
      </c>
      <c r="I148" s="173" t="s">
        <v>326</v>
      </c>
      <c r="J148" s="173" t="s">
        <v>327</v>
      </c>
      <c r="K148" s="172"/>
      <c r="L148" s="174"/>
    </row>
    <row r="149" spans="1:12" ht="60" x14ac:dyDescent="0.25">
      <c r="A149" s="168" t="s">
        <v>237</v>
      </c>
      <c r="B149" s="168" t="s">
        <v>234</v>
      </c>
      <c r="C149" s="169" t="s">
        <v>328</v>
      </c>
      <c r="D149" s="170"/>
      <c r="E149" s="170" t="s">
        <v>310</v>
      </c>
      <c r="F149" s="171" t="s">
        <v>225</v>
      </c>
      <c r="G149" s="173" t="s">
        <v>329</v>
      </c>
      <c r="H149" s="173" t="s">
        <v>330</v>
      </c>
      <c r="I149" s="173" t="s">
        <v>331</v>
      </c>
      <c r="J149" s="173" t="s">
        <v>332</v>
      </c>
      <c r="K149" s="172"/>
      <c r="L149" s="302">
        <v>17084.62</v>
      </c>
    </row>
    <row r="150" spans="1:12" ht="60" x14ac:dyDescent="0.25">
      <c r="A150" s="168" t="s">
        <v>236</v>
      </c>
      <c r="B150" s="168" t="s">
        <v>235</v>
      </c>
      <c r="C150" s="169" t="s">
        <v>311</v>
      </c>
      <c r="D150" s="170"/>
      <c r="E150" s="170" t="s">
        <v>312</v>
      </c>
      <c r="F150" s="171" t="s">
        <v>225</v>
      </c>
      <c r="G150" s="173" t="s">
        <v>313</v>
      </c>
      <c r="H150" s="173" t="s">
        <v>314</v>
      </c>
      <c r="I150" s="173" t="s">
        <v>315</v>
      </c>
      <c r="J150" s="173"/>
      <c r="K150" s="172"/>
      <c r="L150" s="174"/>
    </row>
    <row r="151" spans="1:12" ht="75" x14ac:dyDescent="0.25">
      <c r="A151" s="168" t="s">
        <v>236</v>
      </c>
      <c r="B151" s="168" t="s">
        <v>235</v>
      </c>
      <c r="C151" s="169" t="s">
        <v>333</v>
      </c>
      <c r="D151" s="170"/>
      <c r="E151" s="170" t="s">
        <v>334</v>
      </c>
      <c r="F151" s="171" t="s">
        <v>225</v>
      </c>
      <c r="G151" s="173" t="s">
        <v>335</v>
      </c>
      <c r="H151" s="172">
        <v>23.53</v>
      </c>
      <c r="I151" s="173" t="s">
        <v>336</v>
      </c>
      <c r="J151" s="173" t="s">
        <v>337</v>
      </c>
      <c r="K151" s="172"/>
      <c r="L151" s="174"/>
    </row>
    <row r="156" spans="1:12" ht="15.75" thickBot="1" x14ac:dyDescent="0.3"/>
    <row r="157" spans="1:12" ht="24.75" thickTop="1" thickBot="1" x14ac:dyDescent="0.3">
      <c r="A157" s="334" t="s">
        <v>248</v>
      </c>
      <c r="B157" s="335"/>
      <c r="C157" s="335"/>
      <c r="D157" s="335"/>
      <c r="E157" s="335"/>
      <c r="F157" s="335"/>
      <c r="G157" s="335"/>
      <c r="H157" s="335"/>
      <c r="I157" s="335"/>
      <c r="J157" s="335"/>
      <c r="K157" s="335"/>
      <c r="L157" s="336"/>
    </row>
    <row r="158" spans="1:12" ht="30.75" thickTop="1" x14ac:dyDescent="0.25">
      <c r="A158" s="111" t="s">
        <v>0</v>
      </c>
      <c r="B158" s="112" t="s">
        <v>1</v>
      </c>
      <c r="C158" s="112" t="s">
        <v>2</v>
      </c>
      <c r="D158" s="113"/>
      <c r="E158" s="113" t="s">
        <v>221</v>
      </c>
      <c r="F158" s="113" t="s">
        <v>222</v>
      </c>
      <c r="G158" s="69" t="s">
        <v>226</v>
      </c>
      <c r="H158" s="69" t="s">
        <v>231</v>
      </c>
      <c r="I158" s="69" t="s">
        <v>228</v>
      </c>
      <c r="J158" s="69" t="s">
        <v>220</v>
      </c>
      <c r="K158" s="69" t="s">
        <v>218</v>
      </c>
      <c r="L158" s="114" t="s">
        <v>219</v>
      </c>
    </row>
    <row r="159" spans="1:12" ht="75" x14ac:dyDescent="0.25">
      <c r="A159" s="68" t="s">
        <v>254</v>
      </c>
      <c r="B159" s="68" t="s">
        <v>255</v>
      </c>
      <c r="C159" s="115" t="s">
        <v>261</v>
      </c>
      <c r="E159" s="110" t="s">
        <v>256</v>
      </c>
    </row>
    <row r="160" spans="1:12" ht="75" x14ac:dyDescent="0.25">
      <c r="A160" s="68" t="s">
        <v>237</v>
      </c>
      <c r="B160" s="68" t="s">
        <v>234</v>
      </c>
      <c r="C160" s="115" t="s">
        <v>262</v>
      </c>
      <c r="E160" s="72" t="s">
        <v>267</v>
      </c>
      <c r="L160" s="75">
        <v>106.66</v>
      </c>
    </row>
    <row r="161" spans="1:12" ht="75" x14ac:dyDescent="0.25">
      <c r="A161" s="68" t="s">
        <v>237</v>
      </c>
      <c r="B161" s="68" t="s">
        <v>234</v>
      </c>
      <c r="C161" s="115" t="s">
        <v>263</v>
      </c>
      <c r="E161" s="72" t="s">
        <v>264</v>
      </c>
      <c r="L161" s="75">
        <v>213.34</v>
      </c>
    </row>
    <row r="162" spans="1:12" ht="75" x14ac:dyDescent="0.25">
      <c r="A162" s="68" t="s">
        <v>237</v>
      </c>
      <c r="B162" s="68" t="s">
        <v>234</v>
      </c>
      <c r="C162" s="115" t="s">
        <v>266</v>
      </c>
      <c r="E162" s="72" t="s">
        <v>265</v>
      </c>
      <c r="L162" s="75">
        <v>106.66</v>
      </c>
    </row>
    <row r="163" spans="1:12" ht="90" x14ac:dyDescent="0.25">
      <c r="A163" s="68" t="s">
        <v>237</v>
      </c>
      <c r="B163" s="68" t="s">
        <v>234</v>
      </c>
      <c r="C163" s="115" t="s">
        <v>269</v>
      </c>
      <c r="E163" s="72" t="s">
        <v>268</v>
      </c>
      <c r="L163" s="75">
        <v>319.99</v>
      </c>
    </row>
    <row r="164" spans="1:12" ht="75" x14ac:dyDescent="0.25">
      <c r="A164" s="68" t="s">
        <v>237</v>
      </c>
      <c r="B164" s="68" t="s">
        <v>255</v>
      </c>
      <c r="C164" s="115" t="s">
        <v>306</v>
      </c>
      <c r="E164" s="72" t="s">
        <v>305</v>
      </c>
      <c r="I164" s="74" t="s">
        <v>307</v>
      </c>
      <c r="J164" s="74" t="s">
        <v>308</v>
      </c>
      <c r="L164" s="75">
        <v>62.13</v>
      </c>
    </row>
    <row r="171" spans="1:12" ht="26.25" x14ac:dyDescent="0.25">
      <c r="L171" s="156">
        <f>SUM(L4:L170)</f>
        <v>129196.87000000002</v>
      </c>
    </row>
  </sheetData>
  <mergeCells count="2">
    <mergeCell ref="A138:L138"/>
    <mergeCell ref="A157:L157"/>
  </mergeCells>
  <pageMargins left="0.70866141732283472" right="0.70866141732283472" top="0.74803149606299213" bottom="0.74803149606299213" header="0.31496062992125984" footer="0.31496062992125984"/>
  <pageSetup paperSize="8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aprile</vt:lpstr>
      <vt:lpstr>maggio</vt:lpstr>
      <vt:lpstr>giugno</vt:lpstr>
      <vt:lpstr>luglio</vt:lpstr>
      <vt:lpstr>agosto</vt:lpstr>
      <vt:lpstr>settembre</vt:lpstr>
      <vt:lpstr>TOTALE FONTI 2021</vt:lpstr>
      <vt:lpstr>SUPERFICI</vt:lpstr>
      <vt:lpstr>CANONI E CONCESSIONI</vt:lpstr>
      <vt:lpstr>SUPERFICI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Liviero</dc:creator>
  <cp:lastModifiedBy>damiano solati</cp:lastModifiedBy>
  <cp:lastPrinted>2022-02-02T08:57:58Z</cp:lastPrinted>
  <dcterms:created xsi:type="dcterms:W3CDTF">2019-07-12T06:48:03Z</dcterms:created>
  <dcterms:modified xsi:type="dcterms:W3CDTF">2022-05-09T06:56:53Z</dcterms:modified>
</cp:coreProperties>
</file>