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LAVORO\PRATICHE\PR1982021_VVIA CdB_impianto Vamporazze\Osservazioni\materiali_CdB\Documenti per procedura VIA\Misura portata\per provincia\"/>
    </mc:Choice>
  </mc:AlternateContent>
  <xr:revisionPtr revIDLastSave="0" documentId="13_ncr:1_{E3C340A7-0018-4C8E-A8EE-849EA8E164C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aprile" sheetId="2" r:id="rId1"/>
    <sheet name="maggio" sheetId="12" r:id="rId2"/>
    <sheet name="giugno" sheetId="14" r:id="rId3"/>
    <sheet name="luglio" sheetId="13" r:id="rId4"/>
    <sheet name="agosto" sheetId="16" r:id="rId5"/>
    <sheet name="settembre" sheetId="17" r:id="rId6"/>
    <sheet name="TOTALE FONTI 2020" sheetId="15" r:id="rId7"/>
    <sheet name="SUPERFICI" sheetId="9" r:id="rId8"/>
    <sheet name="CANONI E CONCESSIONI" sheetId="10" r:id="rId9"/>
    <sheet name="indice irriguo zona" sheetId="1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151" i="12" l="1"/>
  <c r="AL151" i="14"/>
  <c r="AL151" i="13"/>
  <c r="AL151" i="16"/>
  <c r="AL151" i="17"/>
  <c r="AK151" i="17"/>
  <c r="AK151" i="16"/>
  <c r="AK151" i="13"/>
  <c r="AK151" i="14"/>
  <c r="AK151" i="12"/>
  <c r="F151" i="12"/>
  <c r="AE40" i="16" l="1"/>
  <c r="AN56" i="13" l="1"/>
  <c r="Z157" i="13"/>
  <c r="B87" i="9" l="1"/>
  <c r="B88" i="9" s="1"/>
  <c r="G88" i="9" s="1"/>
  <c r="G81" i="9"/>
  <c r="B43" i="9"/>
  <c r="B44" i="9" s="1"/>
  <c r="H87" i="9" l="1"/>
  <c r="AJ157" i="17"/>
  <c r="AI157" i="17"/>
  <c r="AH157" i="17"/>
  <c r="AG157" i="17"/>
  <c r="AF157" i="17"/>
  <c r="AE157" i="17"/>
  <c r="AD157" i="17"/>
  <c r="AC157" i="17"/>
  <c r="AB157" i="17"/>
  <c r="AA157" i="17"/>
  <c r="Z157" i="17"/>
  <c r="Y157" i="17"/>
  <c r="X157" i="17"/>
  <c r="W157" i="17"/>
  <c r="V157" i="17"/>
  <c r="U157" i="17"/>
  <c r="T157" i="17"/>
  <c r="S157" i="17"/>
  <c r="R157" i="17"/>
  <c r="Q157" i="17"/>
  <c r="P157" i="17"/>
  <c r="O157" i="17"/>
  <c r="N157" i="17"/>
  <c r="M157" i="17"/>
  <c r="L157" i="17"/>
  <c r="K157" i="17"/>
  <c r="J157" i="17"/>
  <c r="I157" i="17"/>
  <c r="H157" i="17"/>
  <c r="G157" i="17"/>
  <c r="F157" i="17"/>
  <c r="AN155" i="17"/>
  <c r="AP155" i="17" s="1"/>
  <c r="I155" i="15" s="1"/>
  <c r="AN154" i="17"/>
  <c r="AP154" i="17" s="1"/>
  <c r="I154" i="15" s="1"/>
  <c r="AN153" i="17"/>
  <c r="AP153" i="17" s="1"/>
  <c r="I153" i="15" s="1"/>
  <c r="AJ151" i="17"/>
  <c r="AI151" i="17"/>
  <c r="AH151" i="17"/>
  <c r="AG151" i="17"/>
  <c r="AF151" i="17"/>
  <c r="AE151" i="17"/>
  <c r="AD151" i="17"/>
  <c r="AC151" i="17"/>
  <c r="AB151" i="17"/>
  <c r="AA151" i="17"/>
  <c r="Z151" i="17"/>
  <c r="Y151" i="17"/>
  <c r="X151" i="17"/>
  <c r="W151" i="17"/>
  <c r="V151" i="17"/>
  <c r="U151" i="17"/>
  <c r="T151" i="17"/>
  <c r="S151" i="17"/>
  <c r="R151" i="17"/>
  <c r="Q151" i="17"/>
  <c r="P151" i="17"/>
  <c r="O151" i="17"/>
  <c r="N151" i="17"/>
  <c r="M151" i="17"/>
  <c r="L151" i="17"/>
  <c r="K151" i="17"/>
  <c r="J151" i="17"/>
  <c r="I151" i="17"/>
  <c r="H151" i="17"/>
  <c r="G151" i="17"/>
  <c r="F151" i="17"/>
  <c r="AN149" i="17"/>
  <c r="AP149" i="17" s="1"/>
  <c r="I149" i="15" s="1"/>
  <c r="AN148" i="17"/>
  <c r="AP148" i="17" s="1"/>
  <c r="I148" i="15" s="1"/>
  <c r="AN147" i="17"/>
  <c r="AP147" i="17" s="1"/>
  <c r="I147" i="15" s="1"/>
  <c r="AN146" i="17"/>
  <c r="AP146" i="17" s="1"/>
  <c r="I146" i="15" s="1"/>
  <c r="AN145" i="17"/>
  <c r="AP145" i="17" s="1"/>
  <c r="I145" i="15" s="1"/>
  <c r="AN144" i="17"/>
  <c r="AP144" i="17" s="1"/>
  <c r="I144" i="15" s="1"/>
  <c r="AN143" i="17"/>
  <c r="AP143" i="17" s="1"/>
  <c r="I143" i="15" s="1"/>
  <c r="AN142" i="17"/>
  <c r="AP142" i="17" s="1"/>
  <c r="I142" i="15" s="1"/>
  <c r="AN141" i="17"/>
  <c r="AP141" i="17" s="1"/>
  <c r="I141" i="15" s="1"/>
  <c r="AN140" i="17"/>
  <c r="AP140" i="17" s="1"/>
  <c r="I140" i="15" s="1"/>
  <c r="AN139" i="17"/>
  <c r="AP139" i="17" s="1"/>
  <c r="I139" i="15" s="1"/>
  <c r="AN138" i="17"/>
  <c r="AP138" i="17" s="1"/>
  <c r="I138" i="15" s="1"/>
  <c r="AN137" i="17"/>
  <c r="AP137" i="17" s="1"/>
  <c r="I137" i="15" s="1"/>
  <c r="AN136" i="17"/>
  <c r="AP136" i="17" s="1"/>
  <c r="I136" i="15" s="1"/>
  <c r="AN135" i="17"/>
  <c r="AP135" i="17" s="1"/>
  <c r="I135" i="15" s="1"/>
  <c r="AN134" i="17"/>
  <c r="AP134" i="17" s="1"/>
  <c r="I134" i="15" s="1"/>
  <c r="AN133" i="17"/>
  <c r="AP133" i="17" s="1"/>
  <c r="I133" i="15" s="1"/>
  <c r="AN132" i="17"/>
  <c r="AP132" i="17" s="1"/>
  <c r="I132" i="15" s="1"/>
  <c r="AN131" i="17"/>
  <c r="AP131" i="17" s="1"/>
  <c r="I131" i="15" s="1"/>
  <c r="AN130" i="17"/>
  <c r="AP130" i="17" s="1"/>
  <c r="I130" i="15" s="1"/>
  <c r="AN129" i="17"/>
  <c r="AP129" i="17" s="1"/>
  <c r="I129" i="15" s="1"/>
  <c r="AN128" i="17"/>
  <c r="AP128" i="17" s="1"/>
  <c r="I128" i="15" s="1"/>
  <c r="AN127" i="17"/>
  <c r="AP127" i="17" s="1"/>
  <c r="I127" i="15" s="1"/>
  <c r="AN126" i="17"/>
  <c r="AP126" i="17" s="1"/>
  <c r="I126" i="15" s="1"/>
  <c r="AN125" i="17"/>
  <c r="AP125" i="17" s="1"/>
  <c r="I125" i="15" s="1"/>
  <c r="AN124" i="17"/>
  <c r="AP124" i="17" s="1"/>
  <c r="I124" i="15" s="1"/>
  <c r="AN123" i="17"/>
  <c r="AP123" i="17" s="1"/>
  <c r="I123" i="15" s="1"/>
  <c r="AN122" i="17"/>
  <c r="AP122" i="17" s="1"/>
  <c r="I122" i="15" s="1"/>
  <c r="AN121" i="17"/>
  <c r="AP121" i="17" s="1"/>
  <c r="I121" i="15" s="1"/>
  <c r="AN120" i="17"/>
  <c r="AP120" i="17" s="1"/>
  <c r="I120" i="15" s="1"/>
  <c r="AN119" i="17"/>
  <c r="AP119" i="17" s="1"/>
  <c r="I119" i="15" s="1"/>
  <c r="AN118" i="17"/>
  <c r="AP118" i="17" s="1"/>
  <c r="I118" i="15" s="1"/>
  <c r="AN117" i="17"/>
  <c r="AP117" i="17" s="1"/>
  <c r="I117" i="15" s="1"/>
  <c r="AN116" i="17"/>
  <c r="AP116" i="17" s="1"/>
  <c r="I116" i="15" s="1"/>
  <c r="AN115" i="17"/>
  <c r="AP115" i="17" s="1"/>
  <c r="I115" i="15" s="1"/>
  <c r="AN114" i="17"/>
  <c r="AP114" i="17" s="1"/>
  <c r="I114" i="15" s="1"/>
  <c r="AN113" i="17"/>
  <c r="AP113" i="17" s="1"/>
  <c r="I113" i="15" s="1"/>
  <c r="AN112" i="17"/>
  <c r="AP112" i="17" s="1"/>
  <c r="I112" i="15" s="1"/>
  <c r="AN111" i="17"/>
  <c r="AP111" i="17" s="1"/>
  <c r="I111" i="15" s="1"/>
  <c r="AN110" i="17"/>
  <c r="AP110" i="17" s="1"/>
  <c r="I110" i="15" s="1"/>
  <c r="AN109" i="17"/>
  <c r="AP109" i="17" s="1"/>
  <c r="I109" i="15" s="1"/>
  <c r="AN108" i="17"/>
  <c r="AP108" i="17" s="1"/>
  <c r="I108" i="15" s="1"/>
  <c r="AN107" i="17"/>
  <c r="AP107" i="17" s="1"/>
  <c r="I107" i="15" s="1"/>
  <c r="AN106" i="17"/>
  <c r="AP106" i="17" s="1"/>
  <c r="I106" i="15" s="1"/>
  <c r="AN105" i="17"/>
  <c r="AP105" i="17" s="1"/>
  <c r="I105" i="15" s="1"/>
  <c r="AN104" i="17"/>
  <c r="AP104" i="17" s="1"/>
  <c r="I104" i="15" s="1"/>
  <c r="AN103" i="17"/>
  <c r="AP103" i="17" s="1"/>
  <c r="I103" i="15" s="1"/>
  <c r="AN102" i="17"/>
  <c r="AP102" i="17" s="1"/>
  <c r="I102" i="15" s="1"/>
  <c r="AN101" i="17"/>
  <c r="AP101" i="17" s="1"/>
  <c r="I101" i="15" s="1"/>
  <c r="AN100" i="17"/>
  <c r="AP100" i="17" s="1"/>
  <c r="I100" i="15" s="1"/>
  <c r="AN99" i="17"/>
  <c r="AP99" i="17" s="1"/>
  <c r="I99" i="15" s="1"/>
  <c r="AN98" i="17"/>
  <c r="AP98" i="17" s="1"/>
  <c r="I98" i="15" s="1"/>
  <c r="AN97" i="17"/>
  <c r="AP97" i="17" s="1"/>
  <c r="I97" i="15" s="1"/>
  <c r="AN96" i="17"/>
  <c r="AP96" i="17" s="1"/>
  <c r="I96" i="15" s="1"/>
  <c r="AN95" i="17"/>
  <c r="AP95" i="17" s="1"/>
  <c r="I95" i="15" s="1"/>
  <c r="AN93" i="17"/>
  <c r="AP93" i="17" s="1"/>
  <c r="I93" i="15" s="1"/>
  <c r="AN92" i="17"/>
  <c r="AP92" i="17" s="1"/>
  <c r="I92" i="15" s="1"/>
  <c r="AN91" i="17"/>
  <c r="AP91" i="17" s="1"/>
  <c r="I91" i="15" s="1"/>
  <c r="AN90" i="17"/>
  <c r="AP90" i="17" s="1"/>
  <c r="I90" i="15" s="1"/>
  <c r="AN89" i="17"/>
  <c r="AP89" i="17" s="1"/>
  <c r="I89" i="15" s="1"/>
  <c r="AN88" i="17"/>
  <c r="AP88" i="17" s="1"/>
  <c r="I88" i="15" s="1"/>
  <c r="AN87" i="17"/>
  <c r="AP87" i="17" s="1"/>
  <c r="I87" i="15" s="1"/>
  <c r="AN86" i="17"/>
  <c r="AP86" i="17" s="1"/>
  <c r="I86" i="15" s="1"/>
  <c r="AN85" i="17"/>
  <c r="AP85" i="17" s="1"/>
  <c r="I85" i="15" s="1"/>
  <c r="AN84" i="17"/>
  <c r="AP84" i="17" s="1"/>
  <c r="I84" i="15" s="1"/>
  <c r="AN83" i="17"/>
  <c r="AP83" i="17" s="1"/>
  <c r="I83" i="15" s="1"/>
  <c r="AN82" i="17"/>
  <c r="AP82" i="17" s="1"/>
  <c r="I82" i="15" s="1"/>
  <c r="AN81" i="17"/>
  <c r="AP81" i="17" s="1"/>
  <c r="I81" i="15" s="1"/>
  <c r="AN80" i="17"/>
  <c r="AP80" i="17" s="1"/>
  <c r="I80" i="15" s="1"/>
  <c r="AN79" i="17"/>
  <c r="AP79" i="17" s="1"/>
  <c r="I79" i="15" s="1"/>
  <c r="AN78" i="17"/>
  <c r="AP78" i="17" s="1"/>
  <c r="I78" i="15" s="1"/>
  <c r="AN77" i="17"/>
  <c r="AP77" i="17" s="1"/>
  <c r="I77" i="15" s="1"/>
  <c r="AN76" i="17"/>
  <c r="AP76" i="17" s="1"/>
  <c r="I76" i="15" s="1"/>
  <c r="AN75" i="17"/>
  <c r="AP75" i="17" s="1"/>
  <c r="I75" i="15" s="1"/>
  <c r="AN74" i="17"/>
  <c r="AP74" i="17" s="1"/>
  <c r="I74" i="15" s="1"/>
  <c r="AN73" i="17"/>
  <c r="AP73" i="17" s="1"/>
  <c r="I73" i="15" s="1"/>
  <c r="AN72" i="17"/>
  <c r="AP72" i="17" s="1"/>
  <c r="I72" i="15" s="1"/>
  <c r="AN71" i="17"/>
  <c r="AP71" i="17" s="1"/>
  <c r="I71" i="15" s="1"/>
  <c r="AN70" i="17"/>
  <c r="AP70" i="17" s="1"/>
  <c r="I70" i="15" s="1"/>
  <c r="AN69" i="17"/>
  <c r="AP69" i="17" s="1"/>
  <c r="I69" i="15" s="1"/>
  <c r="AN68" i="17"/>
  <c r="AP68" i="17" s="1"/>
  <c r="I68" i="15" s="1"/>
  <c r="AN67" i="17"/>
  <c r="AP67" i="17" s="1"/>
  <c r="I67" i="15" s="1"/>
  <c r="AN66" i="17"/>
  <c r="AP66" i="17" s="1"/>
  <c r="I66" i="15" s="1"/>
  <c r="AN65" i="17"/>
  <c r="AP65" i="17" s="1"/>
  <c r="I65" i="15" s="1"/>
  <c r="AN64" i="17"/>
  <c r="AP64" i="17" s="1"/>
  <c r="I64" i="15" s="1"/>
  <c r="AN63" i="17"/>
  <c r="AP63" i="17" s="1"/>
  <c r="I63" i="15" s="1"/>
  <c r="AN62" i="17"/>
  <c r="AP62" i="17" s="1"/>
  <c r="I62" i="15" s="1"/>
  <c r="AN61" i="17"/>
  <c r="AP61" i="17" s="1"/>
  <c r="I61" i="15" s="1"/>
  <c r="AN60" i="17"/>
  <c r="AP60" i="17" s="1"/>
  <c r="I60" i="15" s="1"/>
  <c r="AN59" i="17"/>
  <c r="AP59" i="17" s="1"/>
  <c r="I59" i="15" s="1"/>
  <c r="AN58" i="17"/>
  <c r="AP58" i="17" s="1"/>
  <c r="I58" i="15" s="1"/>
  <c r="AN56" i="17"/>
  <c r="AP56" i="17" s="1"/>
  <c r="I56" i="15" s="1"/>
  <c r="AN55" i="17"/>
  <c r="AP55" i="17" s="1"/>
  <c r="I55" i="15" s="1"/>
  <c r="AN54" i="17"/>
  <c r="AP54" i="17" s="1"/>
  <c r="I54" i="15" s="1"/>
  <c r="AN53" i="17"/>
  <c r="AP53" i="17" s="1"/>
  <c r="I53" i="15" s="1"/>
  <c r="AN52" i="17"/>
  <c r="AP52" i="17" s="1"/>
  <c r="I52" i="15" s="1"/>
  <c r="AN51" i="17"/>
  <c r="AP51" i="17" s="1"/>
  <c r="I51" i="15" s="1"/>
  <c r="AN50" i="17"/>
  <c r="AP50" i="17" s="1"/>
  <c r="I50" i="15" s="1"/>
  <c r="AN49" i="17"/>
  <c r="AP49" i="17" s="1"/>
  <c r="I49" i="15" s="1"/>
  <c r="AN48" i="17"/>
  <c r="AP48" i="17" s="1"/>
  <c r="I48" i="15" s="1"/>
  <c r="AN47" i="17"/>
  <c r="AP47" i="17" s="1"/>
  <c r="I47" i="15" s="1"/>
  <c r="AN46" i="17"/>
  <c r="AP46" i="17" s="1"/>
  <c r="I46" i="15" s="1"/>
  <c r="AN44" i="17"/>
  <c r="AP44" i="17" s="1"/>
  <c r="I44" i="15" s="1"/>
  <c r="AJ40" i="17"/>
  <c r="AI40" i="17"/>
  <c r="AH40" i="17"/>
  <c r="AG40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AN38" i="17"/>
  <c r="AP38" i="17" s="1"/>
  <c r="I38" i="15" s="1"/>
  <c r="AN37" i="17"/>
  <c r="AP37" i="17" s="1"/>
  <c r="I37" i="15" s="1"/>
  <c r="AN36" i="17"/>
  <c r="AP36" i="17" s="1"/>
  <c r="I36" i="15" s="1"/>
  <c r="AN35" i="17"/>
  <c r="AP35" i="17" s="1"/>
  <c r="I35" i="15" s="1"/>
  <c r="AN34" i="17"/>
  <c r="AP34" i="17" s="1"/>
  <c r="I34" i="15" s="1"/>
  <c r="AN33" i="17"/>
  <c r="AP33" i="17" s="1"/>
  <c r="I33" i="15" s="1"/>
  <c r="AN32" i="17"/>
  <c r="AP32" i="17" s="1"/>
  <c r="I32" i="15" s="1"/>
  <c r="AN31" i="17"/>
  <c r="AP31" i="17" s="1"/>
  <c r="I31" i="15" s="1"/>
  <c r="AN30" i="17"/>
  <c r="AP30" i="17" s="1"/>
  <c r="I30" i="15" s="1"/>
  <c r="AN29" i="17"/>
  <c r="AP29" i="17" s="1"/>
  <c r="I29" i="15" s="1"/>
  <c r="AN27" i="17"/>
  <c r="AP27" i="17" s="1"/>
  <c r="I27" i="15" s="1"/>
  <c r="AP26" i="17"/>
  <c r="I26" i="15" s="1"/>
  <c r="AN26" i="17"/>
  <c r="AN25" i="17"/>
  <c r="AP25" i="17" s="1"/>
  <c r="I25" i="15" s="1"/>
  <c r="AN24" i="17"/>
  <c r="AP24" i="17" s="1"/>
  <c r="I24" i="15" s="1"/>
  <c r="AJ22" i="17"/>
  <c r="AI22" i="17"/>
  <c r="AH22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AN20" i="17"/>
  <c r="AP20" i="17" s="1"/>
  <c r="I20" i="15" s="1"/>
  <c r="AN19" i="17"/>
  <c r="AP19" i="17" s="1"/>
  <c r="I19" i="15" s="1"/>
  <c r="AN18" i="17"/>
  <c r="AP18" i="17" s="1"/>
  <c r="I18" i="15" s="1"/>
  <c r="AN17" i="17"/>
  <c r="AP17" i="17" s="1"/>
  <c r="I17" i="15" s="1"/>
  <c r="AN16" i="17"/>
  <c r="AP16" i="17" s="1"/>
  <c r="I16" i="15" s="1"/>
  <c r="AN15" i="17"/>
  <c r="AP15" i="17" s="1"/>
  <c r="I15" i="15" s="1"/>
  <c r="AN14" i="17"/>
  <c r="AP14" i="17" s="1"/>
  <c r="I14" i="15" s="1"/>
  <c r="AN13" i="17"/>
  <c r="AP13" i="17" s="1"/>
  <c r="I13" i="15" s="1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AN9" i="17"/>
  <c r="AP9" i="17" s="1"/>
  <c r="I9" i="15" s="1"/>
  <c r="AN8" i="17"/>
  <c r="AP8" i="17" s="1"/>
  <c r="I8" i="15" s="1"/>
  <c r="AN7" i="17"/>
  <c r="AP7" i="17" s="1"/>
  <c r="I7" i="15" s="1"/>
  <c r="AN6" i="17"/>
  <c r="AP6" i="17" s="1"/>
  <c r="I6" i="15" s="1"/>
  <c r="AN5" i="17"/>
  <c r="AP5" i="17" s="1"/>
  <c r="I5" i="15" s="1"/>
  <c r="AJ157" i="16"/>
  <c r="AI157" i="16"/>
  <c r="AH157" i="16"/>
  <c r="AG157" i="16"/>
  <c r="AF157" i="16"/>
  <c r="AE157" i="16"/>
  <c r="AD157" i="16"/>
  <c r="AC157" i="16"/>
  <c r="AB157" i="16"/>
  <c r="AA157" i="16"/>
  <c r="Z157" i="16"/>
  <c r="Y157" i="16"/>
  <c r="X157" i="16"/>
  <c r="W157" i="16"/>
  <c r="V157" i="16"/>
  <c r="U157" i="16"/>
  <c r="T157" i="16"/>
  <c r="S157" i="16"/>
  <c r="R157" i="16"/>
  <c r="Q157" i="16"/>
  <c r="P157" i="16"/>
  <c r="O157" i="16"/>
  <c r="N157" i="16"/>
  <c r="M157" i="16"/>
  <c r="L157" i="16"/>
  <c r="K157" i="16"/>
  <c r="J157" i="16"/>
  <c r="I157" i="16"/>
  <c r="H157" i="16"/>
  <c r="G157" i="16"/>
  <c r="F157" i="16"/>
  <c r="AN155" i="16"/>
  <c r="AP155" i="16" s="1"/>
  <c r="H155" i="15" s="1"/>
  <c r="AN154" i="16"/>
  <c r="AP154" i="16" s="1"/>
  <c r="H154" i="15" s="1"/>
  <c r="AN153" i="16"/>
  <c r="AP153" i="16" s="1"/>
  <c r="H153" i="15" s="1"/>
  <c r="AJ151" i="16"/>
  <c r="AI151" i="16"/>
  <c r="AH151" i="16"/>
  <c r="AG151" i="16"/>
  <c r="AF151" i="16"/>
  <c r="AE151" i="16"/>
  <c r="AD151" i="16"/>
  <c r="AC151" i="16"/>
  <c r="AB151" i="16"/>
  <c r="AA151" i="16"/>
  <c r="Z151" i="16"/>
  <c r="Y151" i="16"/>
  <c r="X151" i="16"/>
  <c r="W151" i="16"/>
  <c r="V151" i="16"/>
  <c r="U151" i="16"/>
  <c r="T151" i="16"/>
  <c r="S151" i="16"/>
  <c r="R151" i="16"/>
  <c r="Q151" i="16"/>
  <c r="P151" i="16"/>
  <c r="O151" i="16"/>
  <c r="N151" i="16"/>
  <c r="M151" i="16"/>
  <c r="L151" i="16"/>
  <c r="K151" i="16"/>
  <c r="J151" i="16"/>
  <c r="I151" i="16"/>
  <c r="H151" i="16"/>
  <c r="G151" i="16"/>
  <c r="F151" i="16"/>
  <c r="AN149" i="16"/>
  <c r="AP149" i="16" s="1"/>
  <c r="H149" i="15" s="1"/>
  <c r="AN148" i="16"/>
  <c r="AP148" i="16" s="1"/>
  <c r="H148" i="15" s="1"/>
  <c r="AN147" i="16"/>
  <c r="AP147" i="16" s="1"/>
  <c r="H147" i="15" s="1"/>
  <c r="AN146" i="16"/>
  <c r="AP146" i="16" s="1"/>
  <c r="H146" i="15" s="1"/>
  <c r="AN145" i="16"/>
  <c r="AP145" i="16" s="1"/>
  <c r="H145" i="15" s="1"/>
  <c r="AN144" i="16"/>
  <c r="AP144" i="16" s="1"/>
  <c r="H144" i="15" s="1"/>
  <c r="AN143" i="16"/>
  <c r="AP143" i="16" s="1"/>
  <c r="H143" i="15" s="1"/>
  <c r="AN142" i="16"/>
  <c r="AP142" i="16" s="1"/>
  <c r="H142" i="15" s="1"/>
  <c r="AN141" i="16"/>
  <c r="AP141" i="16" s="1"/>
  <c r="H141" i="15" s="1"/>
  <c r="AN140" i="16"/>
  <c r="AP140" i="16" s="1"/>
  <c r="H140" i="15" s="1"/>
  <c r="AN139" i="16"/>
  <c r="AP139" i="16" s="1"/>
  <c r="H139" i="15" s="1"/>
  <c r="AN138" i="16"/>
  <c r="AP138" i="16" s="1"/>
  <c r="H138" i="15" s="1"/>
  <c r="AN137" i="16"/>
  <c r="AP137" i="16" s="1"/>
  <c r="H137" i="15" s="1"/>
  <c r="AN136" i="16"/>
  <c r="AP136" i="16" s="1"/>
  <c r="H136" i="15" s="1"/>
  <c r="AN135" i="16"/>
  <c r="AP135" i="16" s="1"/>
  <c r="H135" i="15" s="1"/>
  <c r="AN134" i="16"/>
  <c r="AP134" i="16" s="1"/>
  <c r="H134" i="15" s="1"/>
  <c r="AN133" i="16"/>
  <c r="AP133" i="16" s="1"/>
  <c r="H133" i="15" s="1"/>
  <c r="AN132" i="16"/>
  <c r="AP132" i="16" s="1"/>
  <c r="H132" i="15" s="1"/>
  <c r="AN131" i="16"/>
  <c r="AP131" i="16" s="1"/>
  <c r="H131" i="15" s="1"/>
  <c r="AN130" i="16"/>
  <c r="AP130" i="16" s="1"/>
  <c r="H130" i="15" s="1"/>
  <c r="AN129" i="16"/>
  <c r="AP129" i="16" s="1"/>
  <c r="H129" i="15" s="1"/>
  <c r="AN128" i="16"/>
  <c r="AP128" i="16" s="1"/>
  <c r="H128" i="15" s="1"/>
  <c r="AN127" i="16"/>
  <c r="AP127" i="16" s="1"/>
  <c r="H127" i="15" s="1"/>
  <c r="AN126" i="16"/>
  <c r="AP126" i="16" s="1"/>
  <c r="H126" i="15" s="1"/>
  <c r="AN125" i="16"/>
  <c r="AP125" i="16" s="1"/>
  <c r="H125" i="15" s="1"/>
  <c r="AN124" i="16"/>
  <c r="AP124" i="16" s="1"/>
  <c r="H124" i="15" s="1"/>
  <c r="AN123" i="16"/>
  <c r="AP123" i="16" s="1"/>
  <c r="H123" i="15" s="1"/>
  <c r="AN122" i="16"/>
  <c r="AP122" i="16" s="1"/>
  <c r="H122" i="15" s="1"/>
  <c r="AN121" i="16"/>
  <c r="AP121" i="16" s="1"/>
  <c r="H121" i="15" s="1"/>
  <c r="AN120" i="16"/>
  <c r="AP120" i="16" s="1"/>
  <c r="H120" i="15" s="1"/>
  <c r="AN119" i="16"/>
  <c r="AP119" i="16" s="1"/>
  <c r="H119" i="15" s="1"/>
  <c r="AN118" i="16"/>
  <c r="AP118" i="16" s="1"/>
  <c r="H118" i="15" s="1"/>
  <c r="AN117" i="16"/>
  <c r="AP117" i="16" s="1"/>
  <c r="H117" i="15" s="1"/>
  <c r="AN116" i="16"/>
  <c r="AP116" i="16" s="1"/>
  <c r="H116" i="15" s="1"/>
  <c r="AN115" i="16"/>
  <c r="AP115" i="16" s="1"/>
  <c r="H115" i="15" s="1"/>
  <c r="AN114" i="16"/>
  <c r="AP114" i="16" s="1"/>
  <c r="H114" i="15" s="1"/>
  <c r="AN113" i="16"/>
  <c r="AP113" i="16" s="1"/>
  <c r="H113" i="15" s="1"/>
  <c r="AN112" i="16"/>
  <c r="AP112" i="16" s="1"/>
  <c r="H112" i="15" s="1"/>
  <c r="AN111" i="16"/>
  <c r="AP111" i="16" s="1"/>
  <c r="H111" i="15" s="1"/>
  <c r="AN110" i="16"/>
  <c r="AP110" i="16" s="1"/>
  <c r="H110" i="15" s="1"/>
  <c r="AN109" i="16"/>
  <c r="AP109" i="16" s="1"/>
  <c r="H109" i="15" s="1"/>
  <c r="AN108" i="16"/>
  <c r="AP108" i="16" s="1"/>
  <c r="H108" i="15" s="1"/>
  <c r="AN107" i="16"/>
  <c r="AP107" i="16" s="1"/>
  <c r="H107" i="15" s="1"/>
  <c r="AN106" i="16"/>
  <c r="AP106" i="16" s="1"/>
  <c r="H106" i="15" s="1"/>
  <c r="AN105" i="16"/>
  <c r="AP105" i="16" s="1"/>
  <c r="H105" i="15" s="1"/>
  <c r="AN104" i="16"/>
  <c r="AP104" i="16" s="1"/>
  <c r="H104" i="15" s="1"/>
  <c r="AN103" i="16"/>
  <c r="AP103" i="16" s="1"/>
  <c r="H103" i="15" s="1"/>
  <c r="AN102" i="16"/>
  <c r="AP102" i="16" s="1"/>
  <c r="H102" i="15" s="1"/>
  <c r="AN101" i="16"/>
  <c r="AP101" i="16" s="1"/>
  <c r="H101" i="15" s="1"/>
  <c r="AN100" i="16"/>
  <c r="AP100" i="16" s="1"/>
  <c r="H100" i="15" s="1"/>
  <c r="AN99" i="16"/>
  <c r="AP99" i="16" s="1"/>
  <c r="H99" i="15" s="1"/>
  <c r="AN98" i="16"/>
  <c r="AP98" i="16" s="1"/>
  <c r="H98" i="15" s="1"/>
  <c r="AN97" i="16"/>
  <c r="AP97" i="16" s="1"/>
  <c r="H97" i="15" s="1"/>
  <c r="AN96" i="16"/>
  <c r="AP96" i="16" s="1"/>
  <c r="H96" i="15" s="1"/>
  <c r="AN95" i="16"/>
  <c r="AP95" i="16" s="1"/>
  <c r="H95" i="15" s="1"/>
  <c r="AN93" i="16"/>
  <c r="AP93" i="16" s="1"/>
  <c r="H93" i="15" s="1"/>
  <c r="AN92" i="16"/>
  <c r="AP92" i="16" s="1"/>
  <c r="H92" i="15" s="1"/>
  <c r="AN91" i="16"/>
  <c r="AP91" i="16" s="1"/>
  <c r="H91" i="15" s="1"/>
  <c r="AN90" i="16"/>
  <c r="AP90" i="16" s="1"/>
  <c r="H90" i="15" s="1"/>
  <c r="AN89" i="16"/>
  <c r="AP89" i="16" s="1"/>
  <c r="H89" i="15" s="1"/>
  <c r="AN88" i="16"/>
  <c r="AP88" i="16" s="1"/>
  <c r="H88" i="15" s="1"/>
  <c r="AN87" i="16"/>
  <c r="AP87" i="16" s="1"/>
  <c r="H87" i="15" s="1"/>
  <c r="AN86" i="16"/>
  <c r="AP86" i="16" s="1"/>
  <c r="H86" i="15" s="1"/>
  <c r="AN85" i="16"/>
  <c r="AP85" i="16" s="1"/>
  <c r="H85" i="15" s="1"/>
  <c r="AN84" i="16"/>
  <c r="AP84" i="16" s="1"/>
  <c r="H84" i="15" s="1"/>
  <c r="AN83" i="16"/>
  <c r="AP83" i="16" s="1"/>
  <c r="H83" i="15" s="1"/>
  <c r="AN82" i="16"/>
  <c r="AP82" i="16" s="1"/>
  <c r="H82" i="15" s="1"/>
  <c r="AN81" i="16"/>
  <c r="AP81" i="16" s="1"/>
  <c r="H81" i="15" s="1"/>
  <c r="AN80" i="16"/>
  <c r="AP80" i="16" s="1"/>
  <c r="H80" i="15" s="1"/>
  <c r="AN79" i="16"/>
  <c r="AP79" i="16" s="1"/>
  <c r="H79" i="15" s="1"/>
  <c r="AN78" i="16"/>
  <c r="AP78" i="16" s="1"/>
  <c r="H78" i="15" s="1"/>
  <c r="AN77" i="16"/>
  <c r="AP77" i="16" s="1"/>
  <c r="H77" i="15" s="1"/>
  <c r="AN76" i="16"/>
  <c r="AP76" i="16" s="1"/>
  <c r="H76" i="15" s="1"/>
  <c r="AN75" i="16"/>
  <c r="AP75" i="16" s="1"/>
  <c r="H75" i="15" s="1"/>
  <c r="AN74" i="16"/>
  <c r="AP74" i="16" s="1"/>
  <c r="H74" i="15" s="1"/>
  <c r="AN73" i="16"/>
  <c r="AP73" i="16" s="1"/>
  <c r="H73" i="15" s="1"/>
  <c r="AN72" i="16"/>
  <c r="AP72" i="16" s="1"/>
  <c r="H72" i="15" s="1"/>
  <c r="AN71" i="16"/>
  <c r="AP71" i="16" s="1"/>
  <c r="H71" i="15" s="1"/>
  <c r="AN70" i="16"/>
  <c r="AP70" i="16" s="1"/>
  <c r="H70" i="15" s="1"/>
  <c r="AN69" i="16"/>
  <c r="AP69" i="16" s="1"/>
  <c r="H69" i="15" s="1"/>
  <c r="AN68" i="16"/>
  <c r="AP68" i="16" s="1"/>
  <c r="H68" i="15" s="1"/>
  <c r="AN67" i="16"/>
  <c r="AP67" i="16" s="1"/>
  <c r="H67" i="15" s="1"/>
  <c r="AN66" i="16"/>
  <c r="AP66" i="16" s="1"/>
  <c r="H66" i="15" s="1"/>
  <c r="AN65" i="16"/>
  <c r="AP65" i="16" s="1"/>
  <c r="H65" i="15" s="1"/>
  <c r="AN64" i="16"/>
  <c r="AP64" i="16" s="1"/>
  <c r="H64" i="15" s="1"/>
  <c r="AN63" i="16"/>
  <c r="AP63" i="16" s="1"/>
  <c r="H63" i="15" s="1"/>
  <c r="AN62" i="16"/>
  <c r="AP62" i="16" s="1"/>
  <c r="H62" i="15" s="1"/>
  <c r="AN61" i="16"/>
  <c r="AP61" i="16" s="1"/>
  <c r="H61" i="15" s="1"/>
  <c r="AN60" i="16"/>
  <c r="AP60" i="16" s="1"/>
  <c r="H60" i="15" s="1"/>
  <c r="AN59" i="16"/>
  <c r="AP59" i="16" s="1"/>
  <c r="H59" i="15" s="1"/>
  <c r="AN58" i="16"/>
  <c r="AP58" i="16" s="1"/>
  <c r="H58" i="15" s="1"/>
  <c r="AN56" i="16"/>
  <c r="AP56" i="16" s="1"/>
  <c r="H56" i="15" s="1"/>
  <c r="AN55" i="16"/>
  <c r="AP55" i="16" s="1"/>
  <c r="H55" i="15" s="1"/>
  <c r="AN54" i="16"/>
  <c r="AP54" i="16" s="1"/>
  <c r="H54" i="15" s="1"/>
  <c r="AN53" i="16"/>
  <c r="AP53" i="16" s="1"/>
  <c r="H53" i="15" s="1"/>
  <c r="AN52" i="16"/>
  <c r="AP52" i="16" s="1"/>
  <c r="H52" i="15" s="1"/>
  <c r="AN51" i="16"/>
  <c r="AP51" i="16" s="1"/>
  <c r="H51" i="15" s="1"/>
  <c r="AN50" i="16"/>
  <c r="AP50" i="16" s="1"/>
  <c r="H50" i="15" s="1"/>
  <c r="AN49" i="16"/>
  <c r="AP49" i="16" s="1"/>
  <c r="H49" i="15" s="1"/>
  <c r="AN48" i="16"/>
  <c r="AP48" i="16" s="1"/>
  <c r="H48" i="15" s="1"/>
  <c r="AN47" i="16"/>
  <c r="AP47" i="16" s="1"/>
  <c r="H47" i="15" s="1"/>
  <c r="AN46" i="16"/>
  <c r="AP46" i="16" s="1"/>
  <c r="H46" i="15" s="1"/>
  <c r="AN44" i="16"/>
  <c r="AP44" i="16" s="1"/>
  <c r="H44" i="15" s="1"/>
  <c r="AJ40" i="16"/>
  <c r="AI40" i="16"/>
  <c r="AH40" i="16"/>
  <c r="AG40" i="16"/>
  <c r="AF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AN38" i="16"/>
  <c r="AP38" i="16" s="1"/>
  <c r="H38" i="15" s="1"/>
  <c r="AN37" i="16"/>
  <c r="AP37" i="16" s="1"/>
  <c r="H37" i="15" s="1"/>
  <c r="AN36" i="16"/>
  <c r="AP36" i="16" s="1"/>
  <c r="H36" i="15" s="1"/>
  <c r="AN35" i="16"/>
  <c r="AP35" i="16" s="1"/>
  <c r="H35" i="15" s="1"/>
  <c r="AN34" i="16"/>
  <c r="AP34" i="16" s="1"/>
  <c r="H34" i="15" s="1"/>
  <c r="AN33" i="16"/>
  <c r="AP33" i="16" s="1"/>
  <c r="H33" i="15" s="1"/>
  <c r="AN32" i="16"/>
  <c r="AP32" i="16" s="1"/>
  <c r="H32" i="15" s="1"/>
  <c r="AN31" i="16"/>
  <c r="AP31" i="16" s="1"/>
  <c r="H31" i="15" s="1"/>
  <c r="AN30" i="16"/>
  <c r="AP30" i="16" s="1"/>
  <c r="H30" i="15" s="1"/>
  <c r="AN29" i="16"/>
  <c r="AP29" i="16" s="1"/>
  <c r="H29" i="15" s="1"/>
  <c r="AN27" i="16"/>
  <c r="AP27" i="16" s="1"/>
  <c r="H27" i="15" s="1"/>
  <c r="AN26" i="16"/>
  <c r="AP26" i="16" s="1"/>
  <c r="H26" i="15" s="1"/>
  <c r="AN25" i="16"/>
  <c r="AP25" i="16" s="1"/>
  <c r="H25" i="15" s="1"/>
  <c r="AN24" i="16"/>
  <c r="AP24" i="16" s="1"/>
  <c r="H24" i="15" s="1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AN20" i="16"/>
  <c r="AP20" i="16" s="1"/>
  <c r="H20" i="15" s="1"/>
  <c r="AN19" i="16"/>
  <c r="AP19" i="16" s="1"/>
  <c r="H19" i="15" s="1"/>
  <c r="AN18" i="16"/>
  <c r="AP18" i="16" s="1"/>
  <c r="H18" i="15" s="1"/>
  <c r="AN17" i="16"/>
  <c r="AP17" i="16" s="1"/>
  <c r="H17" i="15" s="1"/>
  <c r="AN16" i="16"/>
  <c r="AP16" i="16" s="1"/>
  <c r="H16" i="15" s="1"/>
  <c r="AN15" i="16"/>
  <c r="AP15" i="16" s="1"/>
  <c r="H15" i="15" s="1"/>
  <c r="AN14" i="16"/>
  <c r="AP14" i="16" s="1"/>
  <c r="H14" i="15" s="1"/>
  <c r="AN13" i="16"/>
  <c r="AP13" i="16" s="1"/>
  <c r="H13" i="15" s="1"/>
  <c r="AJ11" i="16"/>
  <c r="AI11" i="16"/>
  <c r="AH11" i="16"/>
  <c r="AG11" i="16"/>
  <c r="AF11" i="16"/>
  <c r="AE11" i="16"/>
  <c r="AD11" i="16"/>
  <c r="AC11" i="16"/>
  <c r="AB11" i="16"/>
  <c r="AA11" i="16"/>
  <c r="Z11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AN9" i="16"/>
  <c r="AP9" i="16" s="1"/>
  <c r="H9" i="15" s="1"/>
  <c r="AN8" i="16"/>
  <c r="AP8" i="16" s="1"/>
  <c r="H8" i="15" s="1"/>
  <c r="AN7" i="16"/>
  <c r="AP7" i="16" s="1"/>
  <c r="H7" i="15" s="1"/>
  <c r="AN6" i="16"/>
  <c r="AP6" i="16" s="1"/>
  <c r="H6" i="15" s="1"/>
  <c r="AN5" i="16"/>
  <c r="AP5" i="16" s="1"/>
  <c r="H5" i="15" s="1"/>
  <c r="AN155" i="13"/>
  <c r="AP155" i="13" s="1"/>
  <c r="G155" i="15" s="1"/>
  <c r="AN154" i="13"/>
  <c r="AP154" i="13" s="1"/>
  <c r="G154" i="15" s="1"/>
  <c r="AN153" i="13"/>
  <c r="AP153" i="13" s="1"/>
  <c r="G153" i="15" s="1"/>
  <c r="AN149" i="13"/>
  <c r="AP149" i="13" s="1"/>
  <c r="G149" i="15" s="1"/>
  <c r="AN148" i="13"/>
  <c r="AP148" i="13" s="1"/>
  <c r="G148" i="15" s="1"/>
  <c r="AN147" i="13"/>
  <c r="AP147" i="13" s="1"/>
  <c r="G147" i="15" s="1"/>
  <c r="AN146" i="13"/>
  <c r="AP146" i="13" s="1"/>
  <c r="G146" i="15" s="1"/>
  <c r="AN145" i="13"/>
  <c r="AP145" i="13" s="1"/>
  <c r="G145" i="15" s="1"/>
  <c r="AN144" i="13"/>
  <c r="AP144" i="13" s="1"/>
  <c r="G144" i="15" s="1"/>
  <c r="AN143" i="13"/>
  <c r="AP143" i="13" s="1"/>
  <c r="G143" i="15" s="1"/>
  <c r="AN142" i="13"/>
  <c r="AP142" i="13" s="1"/>
  <c r="G142" i="15" s="1"/>
  <c r="AN141" i="13"/>
  <c r="AP141" i="13" s="1"/>
  <c r="G141" i="15" s="1"/>
  <c r="AN140" i="13"/>
  <c r="AP140" i="13" s="1"/>
  <c r="G140" i="15" s="1"/>
  <c r="AN139" i="13"/>
  <c r="AP139" i="13" s="1"/>
  <c r="G139" i="15" s="1"/>
  <c r="AN138" i="13"/>
  <c r="AP138" i="13" s="1"/>
  <c r="G138" i="15" s="1"/>
  <c r="AN137" i="13"/>
  <c r="AP137" i="13" s="1"/>
  <c r="G137" i="15" s="1"/>
  <c r="AN136" i="13"/>
  <c r="AP136" i="13" s="1"/>
  <c r="G136" i="15" s="1"/>
  <c r="AN135" i="13"/>
  <c r="AP135" i="13" s="1"/>
  <c r="G135" i="15" s="1"/>
  <c r="AN134" i="13"/>
  <c r="AP134" i="13" s="1"/>
  <c r="G134" i="15" s="1"/>
  <c r="AN133" i="13"/>
  <c r="AP133" i="13" s="1"/>
  <c r="G133" i="15" s="1"/>
  <c r="AN132" i="13"/>
  <c r="AP132" i="13" s="1"/>
  <c r="G132" i="15" s="1"/>
  <c r="AN131" i="13"/>
  <c r="AP131" i="13" s="1"/>
  <c r="G131" i="15" s="1"/>
  <c r="AN130" i="13"/>
  <c r="AP130" i="13" s="1"/>
  <c r="G130" i="15" s="1"/>
  <c r="AN129" i="13"/>
  <c r="AP129" i="13" s="1"/>
  <c r="G129" i="15" s="1"/>
  <c r="AN128" i="13"/>
  <c r="AP128" i="13" s="1"/>
  <c r="G128" i="15" s="1"/>
  <c r="AN127" i="13"/>
  <c r="AP127" i="13" s="1"/>
  <c r="G127" i="15" s="1"/>
  <c r="AN126" i="13"/>
  <c r="AP126" i="13" s="1"/>
  <c r="G126" i="15" s="1"/>
  <c r="AN125" i="13"/>
  <c r="AP125" i="13" s="1"/>
  <c r="G125" i="15" s="1"/>
  <c r="AN124" i="13"/>
  <c r="AP124" i="13" s="1"/>
  <c r="G124" i="15" s="1"/>
  <c r="AN123" i="13"/>
  <c r="AP123" i="13" s="1"/>
  <c r="G123" i="15" s="1"/>
  <c r="AN122" i="13"/>
  <c r="AP122" i="13" s="1"/>
  <c r="G122" i="15" s="1"/>
  <c r="AN121" i="13"/>
  <c r="AP121" i="13" s="1"/>
  <c r="G121" i="15" s="1"/>
  <c r="AN120" i="13"/>
  <c r="AP120" i="13" s="1"/>
  <c r="G120" i="15" s="1"/>
  <c r="AN119" i="13"/>
  <c r="AP119" i="13" s="1"/>
  <c r="G119" i="15" s="1"/>
  <c r="AN118" i="13"/>
  <c r="AP118" i="13" s="1"/>
  <c r="G118" i="15" s="1"/>
  <c r="AN117" i="13"/>
  <c r="AP117" i="13" s="1"/>
  <c r="G117" i="15" s="1"/>
  <c r="AN116" i="13"/>
  <c r="AP116" i="13" s="1"/>
  <c r="G116" i="15" s="1"/>
  <c r="AN115" i="13"/>
  <c r="AP115" i="13" s="1"/>
  <c r="G115" i="15" s="1"/>
  <c r="AN114" i="13"/>
  <c r="AP114" i="13" s="1"/>
  <c r="G114" i="15" s="1"/>
  <c r="AN113" i="13"/>
  <c r="AP113" i="13" s="1"/>
  <c r="G113" i="15" s="1"/>
  <c r="AN112" i="13"/>
  <c r="AP112" i="13" s="1"/>
  <c r="G112" i="15" s="1"/>
  <c r="AN111" i="13"/>
  <c r="AP111" i="13" s="1"/>
  <c r="G111" i="15" s="1"/>
  <c r="AN110" i="13"/>
  <c r="AP110" i="13" s="1"/>
  <c r="G110" i="15" s="1"/>
  <c r="AN109" i="13"/>
  <c r="AP109" i="13" s="1"/>
  <c r="G109" i="15" s="1"/>
  <c r="AN108" i="13"/>
  <c r="AP108" i="13" s="1"/>
  <c r="G108" i="15" s="1"/>
  <c r="AN107" i="13"/>
  <c r="AP107" i="13" s="1"/>
  <c r="G107" i="15" s="1"/>
  <c r="AN106" i="13"/>
  <c r="AP106" i="13" s="1"/>
  <c r="G106" i="15" s="1"/>
  <c r="AN105" i="13"/>
  <c r="AP105" i="13" s="1"/>
  <c r="G105" i="15" s="1"/>
  <c r="AN104" i="13"/>
  <c r="AP104" i="13" s="1"/>
  <c r="G104" i="15" s="1"/>
  <c r="AN103" i="13"/>
  <c r="AP103" i="13" s="1"/>
  <c r="G103" i="15" s="1"/>
  <c r="AN102" i="13"/>
  <c r="AP102" i="13" s="1"/>
  <c r="G102" i="15" s="1"/>
  <c r="AN101" i="13"/>
  <c r="AP101" i="13" s="1"/>
  <c r="G101" i="15" s="1"/>
  <c r="AN100" i="13"/>
  <c r="AP100" i="13" s="1"/>
  <c r="G100" i="15" s="1"/>
  <c r="AN99" i="13"/>
  <c r="AP99" i="13" s="1"/>
  <c r="G99" i="15" s="1"/>
  <c r="AN98" i="13"/>
  <c r="AP98" i="13" s="1"/>
  <c r="G98" i="15" s="1"/>
  <c r="AN97" i="13"/>
  <c r="AP97" i="13" s="1"/>
  <c r="G97" i="15" s="1"/>
  <c r="AN96" i="13"/>
  <c r="AP96" i="13" s="1"/>
  <c r="G96" i="15" s="1"/>
  <c r="AN95" i="13"/>
  <c r="AP95" i="13" s="1"/>
  <c r="G95" i="15" s="1"/>
  <c r="AN93" i="13"/>
  <c r="AP93" i="13" s="1"/>
  <c r="G93" i="15" s="1"/>
  <c r="AN92" i="13"/>
  <c r="AP92" i="13" s="1"/>
  <c r="G92" i="15" s="1"/>
  <c r="AN91" i="13"/>
  <c r="AP91" i="13" s="1"/>
  <c r="G91" i="15" s="1"/>
  <c r="AN90" i="13"/>
  <c r="AP90" i="13" s="1"/>
  <c r="G90" i="15" s="1"/>
  <c r="AN89" i="13"/>
  <c r="AP89" i="13" s="1"/>
  <c r="G89" i="15" s="1"/>
  <c r="AN88" i="13"/>
  <c r="AP88" i="13" s="1"/>
  <c r="G88" i="15" s="1"/>
  <c r="AN87" i="13"/>
  <c r="AP87" i="13" s="1"/>
  <c r="G87" i="15" s="1"/>
  <c r="AN86" i="13"/>
  <c r="AP86" i="13" s="1"/>
  <c r="G86" i="15" s="1"/>
  <c r="AN85" i="13"/>
  <c r="AP85" i="13" s="1"/>
  <c r="G85" i="15" s="1"/>
  <c r="AN84" i="13"/>
  <c r="AP84" i="13" s="1"/>
  <c r="G84" i="15" s="1"/>
  <c r="AN83" i="13"/>
  <c r="AP83" i="13" s="1"/>
  <c r="G83" i="15" s="1"/>
  <c r="AN82" i="13"/>
  <c r="AP82" i="13" s="1"/>
  <c r="G82" i="15" s="1"/>
  <c r="AN81" i="13"/>
  <c r="AP81" i="13" s="1"/>
  <c r="G81" i="15" s="1"/>
  <c r="AN80" i="13"/>
  <c r="AP80" i="13" s="1"/>
  <c r="G80" i="15" s="1"/>
  <c r="AN79" i="13"/>
  <c r="AP79" i="13" s="1"/>
  <c r="G79" i="15" s="1"/>
  <c r="AN78" i="13"/>
  <c r="AP78" i="13" s="1"/>
  <c r="G78" i="15" s="1"/>
  <c r="AN77" i="13"/>
  <c r="AP77" i="13" s="1"/>
  <c r="G77" i="15" s="1"/>
  <c r="AN76" i="13"/>
  <c r="AP76" i="13" s="1"/>
  <c r="G76" i="15" s="1"/>
  <c r="AN75" i="13"/>
  <c r="AP75" i="13" s="1"/>
  <c r="G75" i="15" s="1"/>
  <c r="AN74" i="13"/>
  <c r="AP74" i="13" s="1"/>
  <c r="G74" i="15" s="1"/>
  <c r="AN73" i="13"/>
  <c r="AP73" i="13" s="1"/>
  <c r="G73" i="15" s="1"/>
  <c r="AN72" i="13"/>
  <c r="AP72" i="13" s="1"/>
  <c r="G72" i="15" s="1"/>
  <c r="AN71" i="13"/>
  <c r="AP71" i="13" s="1"/>
  <c r="G71" i="15" s="1"/>
  <c r="AN70" i="13"/>
  <c r="AP70" i="13" s="1"/>
  <c r="G70" i="15" s="1"/>
  <c r="AN69" i="13"/>
  <c r="AP69" i="13" s="1"/>
  <c r="G69" i="15" s="1"/>
  <c r="AN68" i="13"/>
  <c r="AP68" i="13" s="1"/>
  <c r="G68" i="15" s="1"/>
  <c r="AN67" i="13"/>
  <c r="AP67" i="13" s="1"/>
  <c r="G67" i="15" s="1"/>
  <c r="AN66" i="13"/>
  <c r="AP66" i="13" s="1"/>
  <c r="G66" i="15" s="1"/>
  <c r="AN65" i="13"/>
  <c r="AP65" i="13" s="1"/>
  <c r="G65" i="15" s="1"/>
  <c r="AN64" i="13"/>
  <c r="AP64" i="13" s="1"/>
  <c r="G64" i="15" s="1"/>
  <c r="AN63" i="13"/>
  <c r="AP63" i="13" s="1"/>
  <c r="G63" i="15" s="1"/>
  <c r="AN62" i="13"/>
  <c r="AP62" i="13" s="1"/>
  <c r="G62" i="15" s="1"/>
  <c r="AN61" i="13"/>
  <c r="AP61" i="13" s="1"/>
  <c r="G61" i="15" s="1"/>
  <c r="AN60" i="13"/>
  <c r="AP60" i="13" s="1"/>
  <c r="G60" i="15" s="1"/>
  <c r="AN59" i="13"/>
  <c r="AP59" i="13" s="1"/>
  <c r="G59" i="15" s="1"/>
  <c r="AN58" i="13"/>
  <c r="AP58" i="13" s="1"/>
  <c r="G58" i="15" s="1"/>
  <c r="AP56" i="13"/>
  <c r="G56" i="15" s="1"/>
  <c r="AN55" i="13"/>
  <c r="AP55" i="13" s="1"/>
  <c r="G55" i="15" s="1"/>
  <c r="AN54" i="13"/>
  <c r="AP54" i="13" s="1"/>
  <c r="G54" i="15" s="1"/>
  <c r="AN53" i="13"/>
  <c r="AP53" i="13" s="1"/>
  <c r="G53" i="15" s="1"/>
  <c r="AN52" i="13"/>
  <c r="AP52" i="13" s="1"/>
  <c r="G52" i="15" s="1"/>
  <c r="AN51" i="13"/>
  <c r="AP51" i="13" s="1"/>
  <c r="G51" i="15" s="1"/>
  <c r="AN50" i="13"/>
  <c r="AP50" i="13" s="1"/>
  <c r="G50" i="15" s="1"/>
  <c r="AN49" i="13"/>
  <c r="AP49" i="13" s="1"/>
  <c r="G49" i="15" s="1"/>
  <c r="AN48" i="13"/>
  <c r="AP48" i="13" s="1"/>
  <c r="G48" i="15" s="1"/>
  <c r="AN47" i="13"/>
  <c r="AP47" i="13" s="1"/>
  <c r="G47" i="15" s="1"/>
  <c r="AN46" i="13"/>
  <c r="AP46" i="13" s="1"/>
  <c r="G46" i="15" s="1"/>
  <c r="AN44" i="13"/>
  <c r="AP44" i="13" s="1"/>
  <c r="G44" i="15" s="1"/>
  <c r="AN38" i="13"/>
  <c r="AP38" i="13" s="1"/>
  <c r="G38" i="15" s="1"/>
  <c r="AN37" i="13"/>
  <c r="AP37" i="13" s="1"/>
  <c r="G37" i="15" s="1"/>
  <c r="AN36" i="13"/>
  <c r="AP36" i="13" s="1"/>
  <c r="G36" i="15" s="1"/>
  <c r="AN35" i="13"/>
  <c r="AP35" i="13" s="1"/>
  <c r="G35" i="15" s="1"/>
  <c r="AN34" i="13"/>
  <c r="AP34" i="13" s="1"/>
  <c r="G34" i="15" s="1"/>
  <c r="AN33" i="13"/>
  <c r="AP33" i="13" s="1"/>
  <c r="G33" i="15" s="1"/>
  <c r="AN32" i="13"/>
  <c r="AP32" i="13" s="1"/>
  <c r="G32" i="15" s="1"/>
  <c r="AN31" i="13"/>
  <c r="AP31" i="13" s="1"/>
  <c r="G31" i="15" s="1"/>
  <c r="AN30" i="13"/>
  <c r="AP30" i="13" s="1"/>
  <c r="G30" i="15" s="1"/>
  <c r="AN29" i="13"/>
  <c r="AP29" i="13" s="1"/>
  <c r="G29" i="15" s="1"/>
  <c r="AN27" i="13"/>
  <c r="AP27" i="13" s="1"/>
  <c r="G27" i="15" s="1"/>
  <c r="AN26" i="13"/>
  <c r="AP26" i="13" s="1"/>
  <c r="G26" i="15" s="1"/>
  <c r="AN25" i="13"/>
  <c r="AP25" i="13" s="1"/>
  <c r="G25" i="15" s="1"/>
  <c r="AN24" i="13"/>
  <c r="AP24" i="13" s="1"/>
  <c r="G24" i="15" s="1"/>
  <c r="AN20" i="13"/>
  <c r="AP20" i="13" s="1"/>
  <c r="G20" i="15" s="1"/>
  <c r="AN19" i="13"/>
  <c r="AP19" i="13" s="1"/>
  <c r="G19" i="15" s="1"/>
  <c r="AN18" i="13"/>
  <c r="AP18" i="13" s="1"/>
  <c r="G18" i="15" s="1"/>
  <c r="AN17" i="13"/>
  <c r="AP17" i="13" s="1"/>
  <c r="G17" i="15" s="1"/>
  <c r="AN16" i="13"/>
  <c r="AP16" i="13" s="1"/>
  <c r="G16" i="15" s="1"/>
  <c r="AN15" i="13"/>
  <c r="AP15" i="13" s="1"/>
  <c r="G15" i="15" s="1"/>
  <c r="AN14" i="13"/>
  <c r="AP14" i="13" s="1"/>
  <c r="G14" i="15" s="1"/>
  <c r="AN13" i="13"/>
  <c r="AP13" i="13" s="1"/>
  <c r="G13" i="15" s="1"/>
  <c r="AN9" i="13"/>
  <c r="AP9" i="13" s="1"/>
  <c r="G9" i="15" s="1"/>
  <c r="AN8" i="13"/>
  <c r="AP8" i="13" s="1"/>
  <c r="G8" i="15" s="1"/>
  <c r="AN7" i="13"/>
  <c r="AP7" i="13" s="1"/>
  <c r="G7" i="15" s="1"/>
  <c r="AN6" i="13"/>
  <c r="AP6" i="13" s="1"/>
  <c r="G6" i="15" s="1"/>
  <c r="AN5" i="13"/>
  <c r="AP5" i="13" s="1"/>
  <c r="G5" i="15" s="1"/>
  <c r="AN155" i="14"/>
  <c r="AP155" i="14" s="1"/>
  <c r="F155" i="15" s="1"/>
  <c r="AN154" i="14"/>
  <c r="AP154" i="14" s="1"/>
  <c r="F154" i="15" s="1"/>
  <c r="AN153" i="14"/>
  <c r="AP153" i="14" s="1"/>
  <c r="F153" i="15" s="1"/>
  <c r="AN149" i="14"/>
  <c r="AP149" i="14" s="1"/>
  <c r="F149" i="15" s="1"/>
  <c r="AN148" i="14"/>
  <c r="AP148" i="14" s="1"/>
  <c r="F148" i="15" s="1"/>
  <c r="AN147" i="14"/>
  <c r="AP147" i="14" s="1"/>
  <c r="F147" i="15" s="1"/>
  <c r="AN146" i="14"/>
  <c r="AP146" i="14" s="1"/>
  <c r="F146" i="15" s="1"/>
  <c r="AN145" i="14"/>
  <c r="AP145" i="14" s="1"/>
  <c r="F145" i="15" s="1"/>
  <c r="AN144" i="14"/>
  <c r="AP144" i="14" s="1"/>
  <c r="F144" i="15" s="1"/>
  <c r="AN143" i="14"/>
  <c r="AP143" i="14" s="1"/>
  <c r="F143" i="15" s="1"/>
  <c r="AN142" i="14"/>
  <c r="AP142" i="14" s="1"/>
  <c r="F142" i="15" s="1"/>
  <c r="AN141" i="14"/>
  <c r="AP141" i="14" s="1"/>
  <c r="F141" i="15" s="1"/>
  <c r="AN140" i="14"/>
  <c r="AP140" i="14" s="1"/>
  <c r="F140" i="15" s="1"/>
  <c r="AN139" i="14"/>
  <c r="AP139" i="14" s="1"/>
  <c r="F139" i="15" s="1"/>
  <c r="AN138" i="14"/>
  <c r="AP138" i="14" s="1"/>
  <c r="F138" i="15" s="1"/>
  <c r="AN137" i="14"/>
  <c r="AP137" i="14" s="1"/>
  <c r="F137" i="15" s="1"/>
  <c r="AN136" i="14"/>
  <c r="AP136" i="14" s="1"/>
  <c r="F136" i="15" s="1"/>
  <c r="AN135" i="14"/>
  <c r="AP135" i="14" s="1"/>
  <c r="F135" i="15" s="1"/>
  <c r="AN134" i="14"/>
  <c r="AP134" i="14" s="1"/>
  <c r="F134" i="15" s="1"/>
  <c r="AN133" i="14"/>
  <c r="AP133" i="14" s="1"/>
  <c r="F133" i="15" s="1"/>
  <c r="AP132" i="14"/>
  <c r="F132" i="15" s="1"/>
  <c r="AN132" i="14"/>
  <c r="AN131" i="14"/>
  <c r="AP131" i="14" s="1"/>
  <c r="F131" i="15" s="1"/>
  <c r="AN130" i="14"/>
  <c r="AP130" i="14" s="1"/>
  <c r="F130" i="15" s="1"/>
  <c r="AN129" i="14"/>
  <c r="AP129" i="14" s="1"/>
  <c r="F129" i="15" s="1"/>
  <c r="AN128" i="14"/>
  <c r="AP128" i="14" s="1"/>
  <c r="F128" i="15" s="1"/>
  <c r="AN127" i="14"/>
  <c r="AP127" i="14" s="1"/>
  <c r="F127" i="15" s="1"/>
  <c r="AN126" i="14"/>
  <c r="AP126" i="14" s="1"/>
  <c r="F126" i="15" s="1"/>
  <c r="AN125" i="14"/>
  <c r="AP125" i="14" s="1"/>
  <c r="F125" i="15" s="1"/>
  <c r="AN124" i="14"/>
  <c r="AP124" i="14" s="1"/>
  <c r="F124" i="15" s="1"/>
  <c r="AN123" i="14"/>
  <c r="AP123" i="14" s="1"/>
  <c r="F123" i="15" s="1"/>
  <c r="AN122" i="14"/>
  <c r="AP122" i="14" s="1"/>
  <c r="F122" i="15" s="1"/>
  <c r="AN121" i="14"/>
  <c r="AP121" i="14" s="1"/>
  <c r="F121" i="15" s="1"/>
  <c r="AN120" i="14"/>
  <c r="AP120" i="14" s="1"/>
  <c r="F120" i="15" s="1"/>
  <c r="AN119" i="14"/>
  <c r="AP119" i="14" s="1"/>
  <c r="F119" i="15" s="1"/>
  <c r="AP118" i="14"/>
  <c r="F118" i="15" s="1"/>
  <c r="AN118" i="14"/>
  <c r="AN117" i="14"/>
  <c r="AP117" i="14" s="1"/>
  <c r="F117" i="15" s="1"/>
  <c r="AN116" i="14"/>
  <c r="AP116" i="14" s="1"/>
  <c r="F116" i="15" s="1"/>
  <c r="AN115" i="14"/>
  <c r="AP115" i="14" s="1"/>
  <c r="F115" i="15" s="1"/>
  <c r="AN114" i="14"/>
  <c r="AP114" i="14" s="1"/>
  <c r="F114" i="15" s="1"/>
  <c r="AN113" i="14"/>
  <c r="AP113" i="14" s="1"/>
  <c r="F113" i="15" s="1"/>
  <c r="AN112" i="14"/>
  <c r="AP112" i="14" s="1"/>
  <c r="F112" i="15" s="1"/>
  <c r="AN111" i="14"/>
  <c r="AP111" i="14" s="1"/>
  <c r="F111" i="15" s="1"/>
  <c r="AN110" i="14"/>
  <c r="AP110" i="14" s="1"/>
  <c r="F110" i="15" s="1"/>
  <c r="AN109" i="14"/>
  <c r="AP109" i="14" s="1"/>
  <c r="F109" i="15" s="1"/>
  <c r="AN108" i="14"/>
  <c r="AP108" i="14" s="1"/>
  <c r="F108" i="15" s="1"/>
  <c r="AN107" i="14"/>
  <c r="AP107" i="14" s="1"/>
  <c r="F107" i="15" s="1"/>
  <c r="AN106" i="14"/>
  <c r="AP106" i="14" s="1"/>
  <c r="F106" i="15" s="1"/>
  <c r="AN105" i="14"/>
  <c r="AP105" i="14" s="1"/>
  <c r="F105" i="15" s="1"/>
  <c r="AN104" i="14"/>
  <c r="AP104" i="14" s="1"/>
  <c r="F104" i="15" s="1"/>
  <c r="AN103" i="14"/>
  <c r="AP103" i="14" s="1"/>
  <c r="F103" i="15" s="1"/>
  <c r="AN102" i="14"/>
  <c r="AP102" i="14" s="1"/>
  <c r="F102" i="15" s="1"/>
  <c r="AN101" i="14"/>
  <c r="AP101" i="14" s="1"/>
  <c r="F101" i="15" s="1"/>
  <c r="AN100" i="14"/>
  <c r="AP100" i="14" s="1"/>
  <c r="F100" i="15" s="1"/>
  <c r="AN99" i="14"/>
  <c r="AP99" i="14" s="1"/>
  <c r="F99" i="15" s="1"/>
  <c r="AN98" i="14"/>
  <c r="AP98" i="14" s="1"/>
  <c r="F98" i="15" s="1"/>
  <c r="AN97" i="14"/>
  <c r="AP97" i="14" s="1"/>
  <c r="F97" i="15" s="1"/>
  <c r="AN96" i="14"/>
  <c r="AP96" i="14" s="1"/>
  <c r="F96" i="15" s="1"/>
  <c r="AN95" i="14"/>
  <c r="AP95" i="14" s="1"/>
  <c r="F95" i="15" s="1"/>
  <c r="AN93" i="14"/>
  <c r="AP93" i="14" s="1"/>
  <c r="F93" i="15" s="1"/>
  <c r="AN92" i="14"/>
  <c r="AP92" i="14" s="1"/>
  <c r="F92" i="15" s="1"/>
  <c r="AN91" i="14"/>
  <c r="AP91" i="14" s="1"/>
  <c r="F91" i="15" s="1"/>
  <c r="AN90" i="14"/>
  <c r="AP90" i="14" s="1"/>
  <c r="F90" i="15" s="1"/>
  <c r="AN89" i="14"/>
  <c r="AP89" i="14" s="1"/>
  <c r="F89" i="15" s="1"/>
  <c r="AN88" i="14"/>
  <c r="AP88" i="14" s="1"/>
  <c r="F88" i="15" s="1"/>
  <c r="AN87" i="14"/>
  <c r="AP87" i="14" s="1"/>
  <c r="F87" i="15" s="1"/>
  <c r="AN86" i="14"/>
  <c r="AP86" i="14" s="1"/>
  <c r="F86" i="15" s="1"/>
  <c r="AN85" i="14"/>
  <c r="AP85" i="14" s="1"/>
  <c r="F85" i="15" s="1"/>
  <c r="AN84" i="14"/>
  <c r="AP84" i="14" s="1"/>
  <c r="F84" i="15" s="1"/>
  <c r="AN83" i="14"/>
  <c r="AP83" i="14" s="1"/>
  <c r="F83" i="15" s="1"/>
  <c r="AN82" i="14"/>
  <c r="AP82" i="14" s="1"/>
  <c r="F82" i="15" s="1"/>
  <c r="AN81" i="14"/>
  <c r="AP81" i="14" s="1"/>
  <c r="F81" i="15" s="1"/>
  <c r="AN80" i="14"/>
  <c r="AP80" i="14" s="1"/>
  <c r="F80" i="15" s="1"/>
  <c r="AN79" i="14"/>
  <c r="AP79" i="14" s="1"/>
  <c r="F79" i="15" s="1"/>
  <c r="AN78" i="14"/>
  <c r="AP78" i="14" s="1"/>
  <c r="F78" i="15" s="1"/>
  <c r="AN77" i="14"/>
  <c r="AP77" i="14" s="1"/>
  <c r="F77" i="15" s="1"/>
  <c r="AN76" i="14"/>
  <c r="AP76" i="14" s="1"/>
  <c r="F76" i="15" s="1"/>
  <c r="AN75" i="14"/>
  <c r="AP75" i="14" s="1"/>
  <c r="F75" i="15" s="1"/>
  <c r="AN74" i="14"/>
  <c r="AP74" i="14" s="1"/>
  <c r="F74" i="15" s="1"/>
  <c r="AP73" i="14"/>
  <c r="F73" i="15" s="1"/>
  <c r="AN73" i="14"/>
  <c r="AN72" i="14"/>
  <c r="AP72" i="14" s="1"/>
  <c r="F72" i="15" s="1"/>
  <c r="AN71" i="14"/>
  <c r="AP71" i="14" s="1"/>
  <c r="F71" i="15" s="1"/>
  <c r="AN70" i="14"/>
  <c r="AP70" i="14" s="1"/>
  <c r="F70" i="15" s="1"/>
  <c r="AN69" i="14"/>
  <c r="AP69" i="14" s="1"/>
  <c r="F69" i="15" s="1"/>
  <c r="AN68" i="14"/>
  <c r="AP68" i="14" s="1"/>
  <c r="F68" i="15" s="1"/>
  <c r="AN67" i="14"/>
  <c r="AP67" i="14" s="1"/>
  <c r="F67" i="15" s="1"/>
  <c r="AN66" i="14"/>
  <c r="AP66" i="14" s="1"/>
  <c r="F66" i="15" s="1"/>
  <c r="AN65" i="14"/>
  <c r="AP65" i="14" s="1"/>
  <c r="F65" i="15" s="1"/>
  <c r="AN64" i="14"/>
  <c r="AP64" i="14" s="1"/>
  <c r="F64" i="15" s="1"/>
  <c r="AN63" i="14"/>
  <c r="AP63" i="14" s="1"/>
  <c r="F63" i="15" s="1"/>
  <c r="AN62" i="14"/>
  <c r="AP62" i="14" s="1"/>
  <c r="F62" i="15" s="1"/>
  <c r="AN61" i="14"/>
  <c r="AP61" i="14" s="1"/>
  <c r="F61" i="15" s="1"/>
  <c r="AN60" i="14"/>
  <c r="AP60" i="14" s="1"/>
  <c r="F60" i="15" s="1"/>
  <c r="AN59" i="14"/>
  <c r="AP59" i="14" s="1"/>
  <c r="F59" i="15" s="1"/>
  <c r="AN58" i="14"/>
  <c r="AP58" i="14" s="1"/>
  <c r="F58" i="15" s="1"/>
  <c r="AN56" i="14"/>
  <c r="AP56" i="14" s="1"/>
  <c r="F56" i="15" s="1"/>
  <c r="AN55" i="14"/>
  <c r="AP55" i="14" s="1"/>
  <c r="F55" i="15" s="1"/>
  <c r="AN54" i="14"/>
  <c r="AP54" i="14" s="1"/>
  <c r="F54" i="15" s="1"/>
  <c r="AN53" i="14"/>
  <c r="AP53" i="14" s="1"/>
  <c r="F53" i="15" s="1"/>
  <c r="AN52" i="14"/>
  <c r="AP52" i="14" s="1"/>
  <c r="F52" i="15" s="1"/>
  <c r="AN51" i="14"/>
  <c r="AP51" i="14" s="1"/>
  <c r="F51" i="15" s="1"/>
  <c r="AN50" i="14"/>
  <c r="AP50" i="14" s="1"/>
  <c r="F50" i="15" s="1"/>
  <c r="AN49" i="14"/>
  <c r="AP49" i="14" s="1"/>
  <c r="F49" i="15" s="1"/>
  <c r="AN48" i="14"/>
  <c r="AP48" i="14" s="1"/>
  <c r="F48" i="15" s="1"/>
  <c r="AN47" i="14"/>
  <c r="AP47" i="14" s="1"/>
  <c r="F47" i="15" s="1"/>
  <c r="AN46" i="14"/>
  <c r="AP46" i="14" s="1"/>
  <c r="F46" i="15" s="1"/>
  <c r="AN44" i="14"/>
  <c r="AP44" i="14" s="1"/>
  <c r="F44" i="15" s="1"/>
  <c r="AN38" i="14"/>
  <c r="AP38" i="14" s="1"/>
  <c r="F38" i="15" s="1"/>
  <c r="AN37" i="14"/>
  <c r="AP37" i="14" s="1"/>
  <c r="F37" i="15" s="1"/>
  <c r="AN36" i="14"/>
  <c r="AP36" i="14" s="1"/>
  <c r="F36" i="15" s="1"/>
  <c r="AN35" i="14"/>
  <c r="AP35" i="14" s="1"/>
  <c r="F35" i="15" s="1"/>
  <c r="AN34" i="14"/>
  <c r="AP34" i="14" s="1"/>
  <c r="F34" i="15" s="1"/>
  <c r="AN33" i="14"/>
  <c r="AP33" i="14" s="1"/>
  <c r="F33" i="15" s="1"/>
  <c r="AN32" i="14"/>
  <c r="AP32" i="14" s="1"/>
  <c r="F32" i="15" s="1"/>
  <c r="AN31" i="14"/>
  <c r="AP31" i="14" s="1"/>
  <c r="F31" i="15" s="1"/>
  <c r="AN30" i="14"/>
  <c r="AP30" i="14" s="1"/>
  <c r="F30" i="15" s="1"/>
  <c r="AN29" i="14"/>
  <c r="AP29" i="14" s="1"/>
  <c r="F29" i="15" s="1"/>
  <c r="AN27" i="14"/>
  <c r="AP27" i="14" s="1"/>
  <c r="F27" i="15" s="1"/>
  <c r="AN26" i="14"/>
  <c r="AP26" i="14" s="1"/>
  <c r="F26" i="15" s="1"/>
  <c r="AN25" i="14"/>
  <c r="AP25" i="14" s="1"/>
  <c r="F25" i="15" s="1"/>
  <c r="AN24" i="14"/>
  <c r="AP24" i="14" s="1"/>
  <c r="F24" i="15" s="1"/>
  <c r="AN20" i="14"/>
  <c r="AP20" i="14" s="1"/>
  <c r="F20" i="15" s="1"/>
  <c r="AN19" i="14"/>
  <c r="AP19" i="14" s="1"/>
  <c r="F19" i="15" s="1"/>
  <c r="AN18" i="14"/>
  <c r="AP18" i="14" s="1"/>
  <c r="F18" i="15" s="1"/>
  <c r="AN17" i="14"/>
  <c r="AP17" i="14" s="1"/>
  <c r="F17" i="15" s="1"/>
  <c r="AN16" i="14"/>
  <c r="AP16" i="14" s="1"/>
  <c r="F16" i="15" s="1"/>
  <c r="AN15" i="14"/>
  <c r="AP15" i="14" s="1"/>
  <c r="F15" i="15" s="1"/>
  <c r="AN14" i="14"/>
  <c r="AP14" i="14" s="1"/>
  <c r="F14" i="15" s="1"/>
  <c r="AN13" i="14"/>
  <c r="AP13" i="14" s="1"/>
  <c r="F13" i="15" s="1"/>
  <c r="AN9" i="14"/>
  <c r="AP9" i="14" s="1"/>
  <c r="F9" i="15" s="1"/>
  <c r="AN8" i="14"/>
  <c r="AP8" i="14" s="1"/>
  <c r="F8" i="15" s="1"/>
  <c r="AN7" i="14"/>
  <c r="AP7" i="14" s="1"/>
  <c r="F7" i="15" s="1"/>
  <c r="AN6" i="14"/>
  <c r="AP6" i="14" s="1"/>
  <c r="F6" i="15" s="1"/>
  <c r="AN5" i="14"/>
  <c r="AP5" i="14" s="1"/>
  <c r="F5" i="15" s="1"/>
  <c r="AN155" i="12"/>
  <c r="AP155" i="12" s="1"/>
  <c r="E155" i="15" s="1"/>
  <c r="AN154" i="12"/>
  <c r="AP154" i="12" s="1"/>
  <c r="E154" i="15" s="1"/>
  <c r="AN153" i="12"/>
  <c r="AP153" i="12" s="1"/>
  <c r="E153" i="15" s="1"/>
  <c r="AN149" i="12"/>
  <c r="AP149" i="12" s="1"/>
  <c r="E149" i="15" s="1"/>
  <c r="AN148" i="12"/>
  <c r="AP148" i="12" s="1"/>
  <c r="E148" i="15" s="1"/>
  <c r="AN147" i="12"/>
  <c r="AP147" i="12" s="1"/>
  <c r="E147" i="15" s="1"/>
  <c r="AN146" i="12"/>
  <c r="AP146" i="12" s="1"/>
  <c r="E146" i="15" s="1"/>
  <c r="AN145" i="12"/>
  <c r="AP145" i="12" s="1"/>
  <c r="E145" i="15" s="1"/>
  <c r="AN144" i="12"/>
  <c r="AP144" i="12" s="1"/>
  <c r="E144" i="15" s="1"/>
  <c r="AN143" i="12"/>
  <c r="AP143" i="12" s="1"/>
  <c r="E143" i="15" s="1"/>
  <c r="AN142" i="12"/>
  <c r="AP142" i="12" s="1"/>
  <c r="E142" i="15" s="1"/>
  <c r="AN141" i="12"/>
  <c r="AP141" i="12" s="1"/>
  <c r="E141" i="15" s="1"/>
  <c r="AN140" i="12"/>
  <c r="AP140" i="12" s="1"/>
  <c r="E140" i="15" s="1"/>
  <c r="AN139" i="12"/>
  <c r="AP139" i="12" s="1"/>
  <c r="E139" i="15" s="1"/>
  <c r="AN138" i="12"/>
  <c r="AP138" i="12" s="1"/>
  <c r="E138" i="15" s="1"/>
  <c r="AN137" i="12"/>
  <c r="AP137" i="12" s="1"/>
  <c r="E137" i="15" s="1"/>
  <c r="AN136" i="12"/>
  <c r="AP136" i="12" s="1"/>
  <c r="E136" i="15" s="1"/>
  <c r="AN135" i="12"/>
  <c r="AP135" i="12" s="1"/>
  <c r="E135" i="15" s="1"/>
  <c r="AN134" i="12"/>
  <c r="AP134" i="12" s="1"/>
  <c r="E134" i="15" s="1"/>
  <c r="AN133" i="12"/>
  <c r="AP133" i="12" s="1"/>
  <c r="E133" i="15" s="1"/>
  <c r="AN132" i="12"/>
  <c r="AP132" i="12" s="1"/>
  <c r="E132" i="15" s="1"/>
  <c r="AN131" i="12"/>
  <c r="AP131" i="12" s="1"/>
  <c r="E131" i="15" s="1"/>
  <c r="AN130" i="12"/>
  <c r="AP130" i="12" s="1"/>
  <c r="E130" i="15" s="1"/>
  <c r="AN129" i="12"/>
  <c r="AP129" i="12" s="1"/>
  <c r="E129" i="15" s="1"/>
  <c r="AN128" i="12"/>
  <c r="AP128" i="12" s="1"/>
  <c r="E128" i="15" s="1"/>
  <c r="AN127" i="12"/>
  <c r="AP127" i="12" s="1"/>
  <c r="E127" i="15" s="1"/>
  <c r="AN126" i="12"/>
  <c r="AP126" i="12" s="1"/>
  <c r="E126" i="15" s="1"/>
  <c r="AN125" i="12"/>
  <c r="AP125" i="12" s="1"/>
  <c r="E125" i="15" s="1"/>
  <c r="AN124" i="12"/>
  <c r="AP124" i="12" s="1"/>
  <c r="E124" i="15" s="1"/>
  <c r="AN123" i="12"/>
  <c r="AP123" i="12" s="1"/>
  <c r="E123" i="15" s="1"/>
  <c r="AN122" i="12"/>
  <c r="AP122" i="12" s="1"/>
  <c r="E122" i="15" s="1"/>
  <c r="AN121" i="12"/>
  <c r="AP121" i="12" s="1"/>
  <c r="E121" i="15" s="1"/>
  <c r="AN120" i="12"/>
  <c r="AP120" i="12" s="1"/>
  <c r="E120" i="15" s="1"/>
  <c r="AN119" i="12"/>
  <c r="AP119" i="12" s="1"/>
  <c r="E119" i="15" s="1"/>
  <c r="AN118" i="12"/>
  <c r="AP118" i="12" s="1"/>
  <c r="E118" i="15" s="1"/>
  <c r="AN117" i="12"/>
  <c r="AP117" i="12" s="1"/>
  <c r="E117" i="15" s="1"/>
  <c r="AP116" i="12"/>
  <c r="E116" i="15" s="1"/>
  <c r="AN116" i="12"/>
  <c r="AN115" i="12"/>
  <c r="AP115" i="12" s="1"/>
  <c r="E115" i="15" s="1"/>
  <c r="AN114" i="12"/>
  <c r="AP114" i="12" s="1"/>
  <c r="E114" i="15" s="1"/>
  <c r="AN113" i="12"/>
  <c r="AP113" i="12" s="1"/>
  <c r="E113" i="15" s="1"/>
  <c r="AN112" i="12"/>
  <c r="AP112" i="12" s="1"/>
  <c r="E112" i="15" s="1"/>
  <c r="AN111" i="12"/>
  <c r="AP111" i="12" s="1"/>
  <c r="E111" i="15" s="1"/>
  <c r="AN110" i="12"/>
  <c r="AP110" i="12" s="1"/>
  <c r="E110" i="15" s="1"/>
  <c r="AN109" i="12"/>
  <c r="AP109" i="12" s="1"/>
  <c r="E109" i="15" s="1"/>
  <c r="AN108" i="12"/>
  <c r="AP108" i="12" s="1"/>
  <c r="E108" i="15" s="1"/>
  <c r="AN107" i="12"/>
  <c r="AP107" i="12" s="1"/>
  <c r="E107" i="15" s="1"/>
  <c r="AN106" i="12"/>
  <c r="AP106" i="12" s="1"/>
  <c r="E106" i="15" s="1"/>
  <c r="AN105" i="12"/>
  <c r="AP105" i="12" s="1"/>
  <c r="E105" i="15" s="1"/>
  <c r="AN104" i="12"/>
  <c r="AP104" i="12" s="1"/>
  <c r="E104" i="15" s="1"/>
  <c r="AN103" i="12"/>
  <c r="AP103" i="12" s="1"/>
  <c r="E103" i="15" s="1"/>
  <c r="AN102" i="12"/>
  <c r="AP102" i="12" s="1"/>
  <c r="E102" i="15" s="1"/>
  <c r="AN101" i="12"/>
  <c r="AP101" i="12" s="1"/>
  <c r="E101" i="15" s="1"/>
  <c r="AN100" i="12"/>
  <c r="AP100" i="12" s="1"/>
  <c r="E100" i="15" s="1"/>
  <c r="AN99" i="12"/>
  <c r="AP99" i="12" s="1"/>
  <c r="E99" i="15" s="1"/>
  <c r="AN98" i="12"/>
  <c r="AP98" i="12" s="1"/>
  <c r="E98" i="15" s="1"/>
  <c r="AN97" i="12"/>
  <c r="AP97" i="12" s="1"/>
  <c r="E97" i="15" s="1"/>
  <c r="AN96" i="12"/>
  <c r="AP96" i="12" s="1"/>
  <c r="E96" i="15" s="1"/>
  <c r="AN95" i="12"/>
  <c r="AP95" i="12" s="1"/>
  <c r="E95" i="15" s="1"/>
  <c r="AN93" i="12"/>
  <c r="AP93" i="12" s="1"/>
  <c r="E93" i="15" s="1"/>
  <c r="AN92" i="12"/>
  <c r="AP92" i="12" s="1"/>
  <c r="E92" i="15" s="1"/>
  <c r="AN91" i="12"/>
  <c r="AP91" i="12" s="1"/>
  <c r="E91" i="15" s="1"/>
  <c r="AN90" i="12"/>
  <c r="AP90" i="12" s="1"/>
  <c r="E90" i="15" s="1"/>
  <c r="AN89" i="12"/>
  <c r="AP89" i="12" s="1"/>
  <c r="E89" i="15" s="1"/>
  <c r="AN88" i="12"/>
  <c r="AP88" i="12" s="1"/>
  <c r="E88" i="15" s="1"/>
  <c r="AN87" i="12"/>
  <c r="AP87" i="12" s="1"/>
  <c r="E87" i="15" s="1"/>
  <c r="AN86" i="12"/>
  <c r="AP86" i="12" s="1"/>
  <c r="E86" i="15" s="1"/>
  <c r="AN85" i="12"/>
  <c r="AP85" i="12" s="1"/>
  <c r="E85" i="15" s="1"/>
  <c r="AN84" i="12"/>
  <c r="AP84" i="12" s="1"/>
  <c r="E84" i="15" s="1"/>
  <c r="AN83" i="12"/>
  <c r="AP83" i="12" s="1"/>
  <c r="E83" i="15" s="1"/>
  <c r="AN82" i="12"/>
  <c r="AP82" i="12" s="1"/>
  <c r="E82" i="15" s="1"/>
  <c r="AN81" i="12"/>
  <c r="AP81" i="12" s="1"/>
  <c r="E81" i="15" s="1"/>
  <c r="AN80" i="12"/>
  <c r="AP80" i="12" s="1"/>
  <c r="E80" i="15" s="1"/>
  <c r="AN79" i="12"/>
  <c r="AP79" i="12" s="1"/>
  <c r="E79" i="15" s="1"/>
  <c r="AN78" i="12"/>
  <c r="AP78" i="12" s="1"/>
  <c r="E78" i="15" s="1"/>
  <c r="AN77" i="12"/>
  <c r="AP77" i="12" s="1"/>
  <c r="E77" i="15" s="1"/>
  <c r="AN76" i="12"/>
  <c r="AP76" i="12" s="1"/>
  <c r="E76" i="15" s="1"/>
  <c r="AN75" i="12"/>
  <c r="AP75" i="12" s="1"/>
  <c r="E75" i="15" s="1"/>
  <c r="AN74" i="12"/>
  <c r="AP74" i="12" s="1"/>
  <c r="E74" i="15" s="1"/>
  <c r="AN73" i="12"/>
  <c r="AP73" i="12" s="1"/>
  <c r="E73" i="15" s="1"/>
  <c r="AN72" i="12"/>
  <c r="AP72" i="12" s="1"/>
  <c r="E72" i="15" s="1"/>
  <c r="AN71" i="12"/>
  <c r="AP71" i="12" s="1"/>
  <c r="E71" i="15" s="1"/>
  <c r="AN70" i="12"/>
  <c r="AP70" i="12" s="1"/>
  <c r="E70" i="15" s="1"/>
  <c r="AN69" i="12"/>
  <c r="AP69" i="12" s="1"/>
  <c r="E69" i="15" s="1"/>
  <c r="AN68" i="12"/>
  <c r="AP68" i="12" s="1"/>
  <c r="E68" i="15" s="1"/>
  <c r="AN67" i="12"/>
  <c r="AP67" i="12" s="1"/>
  <c r="E67" i="15" s="1"/>
  <c r="AN66" i="12"/>
  <c r="AP66" i="12" s="1"/>
  <c r="E66" i="15" s="1"/>
  <c r="AN65" i="12"/>
  <c r="AP65" i="12" s="1"/>
  <c r="E65" i="15" s="1"/>
  <c r="AN64" i="12"/>
  <c r="AP64" i="12" s="1"/>
  <c r="E64" i="15" s="1"/>
  <c r="AN63" i="12"/>
  <c r="AP63" i="12" s="1"/>
  <c r="E63" i="15" s="1"/>
  <c r="AN62" i="12"/>
  <c r="AP62" i="12" s="1"/>
  <c r="E62" i="15" s="1"/>
  <c r="AN61" i="12"/>
  <c r="AP61" i="12" s="1"/>
  <c r="E61" i="15" s="1"/>
  <c r="AN60" i="12"/>
  <c r="AP60" i="12" s="1"/>
  <c r="E60" i="15" s="1"/>
  <c r="AN59" i="12"/>
  <c r="AP59" i="12" s="1"/>
  <c r="E59" i="15" s="1"/>
  <c r="AN58" i="12"/>
  <c r="AP58" i="12" s="1"/>
  <c r="E58" i="15" s="1"/>
  <c r="AN56" i="12"/>
  <c r="AP56" i="12" s="1"/>
  <c r="E56" i="15" s="1"/>
  <c r="AN55" i="12"/>
  <c r="AP55" i="12" s="1"/>
  <c r="E55" i="15" s="1"/>
  <c r="AN54" i="12"/>
  <c r="AP54" i="12" s="1"/>
  <c r="E54" i="15" s="1"/>
  <c r="AN53" i="12"/>
  <c r="AP53" i="12" s="1"/>
  <c r="E53" i="15" s="1"/>
  <c r="AN52" i="12"/>
  <c r="AP52" i="12" s="1"/>
  <c r="E52" i="15" s="1"/>
  <c r="AN51" i="12"/>
  <c r="AP51" i="12" s="1"/>
  <c r="E51" i="15" s="1"/>
  <c r="AP50" i="12"/>
  <c r="E50" i="15" s="1"/>
  <c r="AN50" i="12"/>
  <c r="AN49" i="12"/>
  <c r="AP49" i="12" s="1"/>
  <c r="E49" i="15" s="1"/>
  <c r="AN48" i="12"/>
  <c r="AP48" i="12" s="1"/>
  <c r="E48" i="15" s="1"/>
  <c r="AN47" i="12"/>
  <c r="AP47" i="12" s="1"/>
  <c r="E47" i="15" s="1"/>
  <c r="AN46" i="12"/>
  <c r="AP46" i="12" s="1"/>
  <c r="E46" i="15" s="1"/>
  <c r="AN44" i="12"/>
  <c r="AP44" i="12" s="1"/>
  <c r="E44" i="15" s="1"/>
  <c r="AN38" i="12"/>
  <c r="AP38" i="12" s="1"/>
  <c r="E38" i="15" s="1"/>
  <c r="AN37" i="12"/>
  <c r="AP37" i="12" s="1"/>
  <c r="E37" i="15" s="1"/>
  <c r="AN36" i="12"/>
  <c r="AP36" i="12" s="1"/>
  <c r="E36" i="15" s="1"/>
  <c r="AN35" i="12"/>
  <c r="AP35" i="12" s="1"/>
  <c r="E35" i="15" s="1"/>
  <c r="AN34" i="12"/>
  <c r="AP34" i="12" s="1"/>
  <c r="E34" i="15" s="1"/>
  <c r="AN33" i="12"/>
  <c r="AP33" i="12" s="1"/>
  <c r="E33" i="15" s="1"/>
  <c r="AN32" i="12"/>
  <c r="AP32" i="12" s="1"/>
  <c r="E32" i="15" s="1"/>
  <c r="AN31" i="12"/>
  <c r="AP31" i="12" s="1"/>
  <c r="E31" i="15" s="1"/>
  <c r="AN30" i="12"/>
  <c r="AP30" i="12" s="1"/>
  <c r="E30" i="15" s="1"/>
  <c r="AN29" i="12"/>
  <c r="AP29" i="12" s="1"/>
  <c r="E29" i="15" s="1"/>
  <c r="AN27" i="12"/>
  <c r="AP27" i="12" s="1"/>
  <c r="E27" i="15" s="1"/>
  <c r="AN26" i="12"/>
  <c r="AP26" i="12" s="1"/>
  <c r="E26" i="15" s="1"/>
  <c r="AN25" i="12"/>
  <c r="AP25" i="12" s="1"/>
  <c r="E25" i="15" s="1"/>
  <c r="AN24" i="12"/>
  <c r="AP24" i="12" s="1"/>
  <c r="E24" i="15" s="1"/>
  <c r="AN20" i="12"/>
  <c r="AP20" i="12" s="1"/>
  <c r="E20" i="15" s="1"/>
  <c r="AN19" i="12"/>
  <c r="AP19" i="12" s="1"/>
  <c r="E19" i="15" s="1"/>
  <c r="AN18" i="12"/>
  <c r="AP18" i="12" s="1"/>
  <c r="E18" i="15" s="1"/>
  <c r="AN17" i="12"/>
  <c r="AP17" i="12" s="1"/>
  <c r="E17" i="15" s="1"/>
  <c r="AN16" i="12"/>
  <c r="AP16" i="12" s="1"/>
  <c r="E16" i="15" s="1"/>
  <c r="AN15" i="12"/>
  <c r="AP15" i="12" s="1"/>
  <c r="E15" i="15" s="1"/>
  <c r="AN14" i="12"/>
  <c r="AP14" i="12" s="1"/>
  <c r="E14" i="15" s="1"/>
  <c r="AN13" i="12"/>
  <c r="AP13" i="12" s="1"/>
  <c r="E13" i="15" s="1"/>
  <c r="AN9" i="12"/>
  <c r="AP9" i="12" s="1"/>
  <c r="E9" i="15" s="1"/>
  <c r="AN8" i="12"/>
  <c r="AP8" i="12" s="1"/>
  <c r="E8" i="15" s="1"/>
  <c r="AN7" i="12"/>
  <c r="AP7" i="12" s="1"/>
  <c r="E7" i="15" s="1"/>
  <c r="AN6" i="12"/>
  <c r="AP6" i="12" s="1"/>
  <c r="E6" i="15" s="1"/>
  <c r="AN5" i="12"/>
  <c r="AP5" i="12" s="1"/>
  <c r="E5" i="15" s="1"/>
  <c r="AN13" i="2"/>
  <c r="D13" i="15" s="1"/>
  <c r="AN14" i="2"/>
  <c r="D14" i="15" s="1"/>
  <c r="AN18" i="2"/>
  <c r="D18" i="15" s="1"/>
  <c r="AN32" i="2"/>
  <c r="D32" i="15" s="1"/>
  <c r="AN33" i="2"/>
  <c r="D33" i="15" s="1"/>
  <c r="AN37" i="2"/>
  <c r="D37" i="15" s="1"/>
  <c r="AN53" i="2"/>
  <c r="D53" i="15" s="1"/>
  <c r="AN54" i="2"/>
  <c r="D54" i="15" s="1"/>
  <c r="AN70" i="2"/>
  <c r="D70" i="15" s="1"/>
  <c r="AN71" i="2"/>
  <c r="D71" i="15" s="1"/>
  <c r="AN87" i="2"/>
  <c r="D87" i="15" s="1"/>
  <c r="AN88" i="2"/>
  <c r="D88" i="15" s="1"/>
  <c r="AN98" i="2"/>
  <c r="D98" i="15" s="1"/>
  <c r="AN104" i="2"/>
  <c r="D104" i="15" s="1"/>
  <c r="AN105" i="2"/>
  <c r="D105" i="15" s="1"/>
  <c r="AN114" i="2"/>
  <c r="D114" i="15" s="1"/>
  <c r="AN120" i="2"/>
  <c r="D120" i="15" s="1"/>
  <c r="AN121" i="2"/>
  <c r="D121" i="15" s="1"/>
  <c r="AN130" i="2"/>
  <c r="D130" i="15" s="1"/>
  <c r="AN136" i="2"/>
  <c r="D136" i="15" s="1"/>
  <c r="AN137" i="2"/>
  <c r="D137" i="15" s="1"/>
  <c r="AN146" i="2"/>
  <c r="D146" i="15" s="1"/>
  <c r="AN154" i="2"/>
  <c r="D154" i="15" s="1"/>
  <c r="AN155" i="2"/>
  <c r="D155" i="15" s="1"/>
  <c r="AL6" i="2"/>
  <c r="AN6" i="2" s="1"/>
  <c r="D6" i="15" s="1"/>
  <c r="AL7" i="2"/>
  <c r="AN7" i="2" s="1"/>
  <c r="D7" i="15" s="1"/>
  <c r="AL8" i="2"/>
  <c r="AN8" i="2" s="1"/>
  <c r="D8" i="15" s="1"/>
  <c r="AL9" i="2"/>
  <c r="AN9" i="2" s="1"/>
  <c r="D9" i="15" s="1"/>
  <c r="AL13" i="2"/>
  <c r="AL14" i="2"/>
  <c r="AL15" i="2"/>
  <c r="AN15" i="2" s="1"/>
  <c r="D15" i="15" s="1"/>
  <c r="AL16" i="2"/>
  <c r="AN16" i="2" s="1"/>
  <c r="D16" i="15" s="1"/>
  <c r="AL17" i="2"/>
  <c r="AN17" i="2" s="1"/>
  <c r="D17" i="15" s="1"/>
  <c r="AL18" i="2"/>
  <c r="AL19" i="2"/>
  <c r="AN19" i="2" s="1"/>
  <c r="D19" i="15" s="1"/>
  <c r="AL20" i="2"/>
  <c r="AN20" i="2" s="1"/>
  <c r="D20" i="15" s="1"/>
  <c r="AL24" i="2"/>
  <c r="AN24" i="2" s="1"/>
  <c r="D24" i="15" s="1"/>
  <c r="AL25" i="2"/>
  <c r="AN25" i="2" s="1"/>
  <c r="D25" i="15" s="1"/>
  <c r="AL26" i="2"/>
  <c r="AN26" i="2" s="1"/>
  <c r="D26" i="15" s="1"/>
  <c r="AL27" i="2"/>
  <c r="AN27" i="2" s="1"/>
  <c r="D27" i="15" s="1"/>
  <c r="AL29" i="2"/>
  <c r="AN29" i="2" s="1"/>
  <c r="D29" i="15" s="1"/>
  <c r="AL30" i="2"/>
  <c r="AN30" i="2" s="1"/>
  <c r="D30" i="15" s="1"/>
  <c r="AL31" i="2"/>
  <c r="AN31" i="2" s="1"/>
  <c r="D31" i="15" s="1"/>
  <c r="AL32" i="2"/>
  <c r="AL33" i="2"/>
  <c r="AL34" i="2"/>
  <c r="AN34" i="2" s="1"/>
  <c r="D34" i="15" s="1"/>
  <c r="AL35" i="2"/>
  <c r="AN35" i="2" s="1"/>
  <c r="D35" i="15" s="1"/>
  <c r="AL36" i="2"/>
  <c r="AN36" i="2" s="1"/>
  <c r="D36" i="15" s="1"/>
  <c r="AL37" i="2"/>
  <c r="AL38" i="2"/>
  <c r="AN38" i="2" s="1"/>
  <c r="D38" i="15" s="1"/>
  <c r="AL44" i="2"/>
  <c r="AN44" i="2" s="1"/>
  <c r="D44" i="15" s="1"/>
  <c r="AL46" i="2"/>
  <c r="AN46" i="2" s="1"/>
  <c r="D46" i="15" s="1"/>
  <c r="AL47" i="2"/>
  <c r="AN47" i="2" s="1"/>
  <c r="D47" i="15" s="1"/>
  <c r="AL48" i="2"/>
  <c r="AN48" i="2" s="1"/>
  <c r="D48" i="15" s="1"/>
  <c r="AL49" i="2"/>
  <c r="AN49" i="2" s="1"/>
  <c r="D49" i="15" s="1"/>
  <c r="AL50" i="2"/>
  <c r="AN50" i="2" s="1"/>
  <c r="D50" i="15" s="1"/>
  <c r="AL51" i="2"/>
  <c r="AN51" i="2" s="1"/>
  <c r="D51" i="15" s="1"/>
  <c r="AL52" i="2"/>
  <c r="AN52" i="2" s="1"/>
  <c r="D52" i="15" s="1"/>
  <c r="AL53" i="2"/>
  <c r="AL54" i="2"/>
  <c r="AL55" i="2"/>
  <c r="AN55" i="2" s="1"/>
  <c r="D55" i="15" s="1"/>
  <c r="AL56" i="2"/>
  <c r="AN56" i="2" s="1"/>
  <c r="D56" i="15" s="1"/>
  <c r="AL58" i="2"/>
  <c r="AN58" i="2" s="1"/>
  <c r="D58" i="15" s="1"/>
  <c r="AL59" i="2"/>
  <c r="AN59" i="2" s="1"/>
  <c r="D59" i="15" s="1"/>
  <c r="AL60" i="2"/>
  <c r="AN60" i="2" s="1"/>
  <c r="D60" i="15" s="1"/>
  <c r="AL61" i="2"/>
  <c r="AN61" i="2" s="1"/>
  <c r="D61" i="15" s="1"/>
  <c r="AL62" i="2"/>
  <c r="AN62" i="2" s="1"/>
  <c r="D62" i="15" s="1"/>
  <c r="AL63" i="2"/>
  <c r="AN63" i="2" s="1"/>
  <c r="D63" i="15" s="1"/>
  <c r="AL64" i="2"/>
  <c r="AN64" i="2" s="1"/>
  <c r="D64" i="15" s="1"/>
  <c r="AL65" i="2"/>
  <c r="AN65" i="2" s="1"/>
  <c r="D65" i="15" s="1"/>
  <c r="AL66" i="2"/>
  <c r="AN66" i="2" s="1"/>
  <c r="D66" i="15" s="1"/>
  <c r="AL67" i="2"/>
  <c r="AN67" i="2" s="1"/>
  <c r="D67" i="15" s="1"/>
  <c r="AL68" i="2"/>
  <c r="AN68" i="2" s="1"/>
  <c r="D68" i="15" s="1"/>
  <c r="AL69" i="2"/>
  <c r="AN69" i="2" s="1"/>
  <c r="D69" i="15" s="1"/>
  <c r="AL70" i="2"/>
  <c r="AL71" i="2"/>
  <c r="AL72" i="2"/>
  <c r="AN72" i="2" s="1"/>
  <c r="D72" i="15" s="1"/>
  <c r="AL73" i="2"/>
  <c r="AN73" i="2" s="1"/>
  <c r="D73" i="15" s="1"/>
  <c r="AL74" i="2"/>
  <c r="AN74" i="2" s="1"/>
  <c r="D74" i="15" s="1"/>
  <c r="AL75" i="2"/>
  <c r="AN75" i="2" s="1"/>
  <c r="D75" i="15" s="1"/>
  <c r="AL76" i="2"/>
  <c r="AN76" i="2" s="1"/>
  <c r="D76" i="15" s="1"/>
  <c r="AL77" i="2"/>
  <c r="AN77" i="2" s="1"/>
  <c r="D77" i="15" s="1"/>
  <c r="AL78" i="2"/>
  <c r="AN78" i="2" s="1"/>
  <c r="D78" i="15" s="1"/>
  <c r="AL79" i="2"/>
  <c r="AN79" i="2" s="1"/>
  <c r="D79" i="15" s="1"/>
  <c r="AL80" i="2"/>
  <c r="AN80" i="2" s="1"/>
  <c r="D80" i="15" s="1"/>
  <c r="AL81" i="2"/>
  <c r="AN81" i="2" s="1"/>
  <c r="D81" i="15" s="1"/>
  <c r="AL82" i="2"/>
  <c r="AN82" i="2" s="1"/>
  <c r="D82" i="15" s="1"/>
  <c r="AL83" i="2"/>
  <c r="AN83" i="2" s="1"/>
  <c r="D83" i="15" s="1"/>
  <c r="AL84" i="2"/>
  <c r="AN84" i="2" s="1"/>
  <c r="D84" i="15" s="1"/>
  <c r="AL85" i="2"/>
  <c r="AN85" i="2" s="1"/>
  <c r="D85" i="15" s="1"/>
  <c r="AL86" i="2"/>
  <c r="AN86" i="2" s="1"/>
  <c r="D86" i="15" s="1"/>
  <c r="AL87" i="2"/>
  <c r="AL88" i="2"/>
  <c r="AL89" i="2"/>
  <c r="AN89" i="2" s="1"/>
  <c r="D89" i="15" s="1"/>
  <c r="AL90" i="2"/>
  <c r="AN90" i="2" s="1"/>
  <c r="D90" i="15" s="1"/>
  <c r="AL91" i="2"/>
  <c r="AN91" i="2" s="1"/>
  <c r="D91" i="15" s="1"/>
  <c r="AL92" i="2"/>
  <c r="AN92" i="2" s="1"/>
  <c r="D92" i="15" s="1"/>
  <c r="AL93" i="2"/>
  <c r="AN93" i="2" s="1"/>
  <c r="D93" i="15" s="1"/>
  <c r="AL95" i="2"/>
  <c r="AN95" i="2" s="1"/>
  <c r="D95" i="15" s="1"/>
  <c r="AL96" i="2"/>
  <c r="AN96" i="2" s="1"/>
  <c r="D96" i="15" s="1"/>
  <c r="AL97" i="2"/>
  <c r="AN97" i="2" s="1"/>
  <c r="D97" i="15" s="1"/>
  <c r="AL98" i="2"/>
  <c r="AL99" i="2"/>
  <c r="AN99" i="2" s="1"/>
  <c r="D99" i="15" s="1"/>
  <c r="AL100" i="2"/>
  <c r="AN100" i="2" s="1"/>
  <c r="D100" i="15" s="1"/>
  <c r="AL101" i="2"/>
  <c r="AN101" i="2" s="1"/>
  <c r="D101" i="15" s="1"/>
  <c r="AL102" i="2"/>
  <c r="AN102" i="2" s="1"/>
  <c r="D102" i="15" s="1"/>
  <c r="AL103" i="2"/>
  <c r="AN103" i="2" s="1"/>
  <c r="D103" i="15" s="1"/>
  <c r="AL104" i="2"/>
  <c r="AL105" i="2"/>
  <c r="AL106" i="2"/>
  <c r="AN106" i="2" s="1"/>
  <c r="D106" i="15" s="1"/>
  <c r="AL107" i="2"/>
  <c r="AN107" i="2" s="1"/>
  <c r="D107" i="15" s="1"/>
  <c r="AL108" i="2"/>
  <c r="AN108" i="2" s="1"/>
  <c r="D108" i="15" s="1"/>
  <c r="AL109" i="2"/>
  <c r="AN109" i="2" s="1"/>
  <c r="D109" i="15" s="1"/>
  <c r="AL110" i="2"/>
  <c r="AN110" i="2" s="1"/>
  <c r="D110" i="15" s="1"/>
  <c r="AL111" i="2"/>
  <c r="AN111" i="2" s="1"/>
  <c r="D111" i="15" s="1"/>
  <c r="AL112" i="2"/>
  <c r="AN112" i="2" s="1"/>
  <c r="D112" i="15" s="1"/>
  <c r="AL113" i="2"/>
  <c r="AN113" i="2" s="1"/>
  <c r="D113" i="15" s="1"/>
  <c r="AL114" i="2"/>
  <c r="AL115" i="2"/>
  <c r="AN115" i="2" s="1"/>
  <c r="D115" i="15" s="1"/>
  <c r="AL116" i="2"/>
  <c r="AN116" i="2" s="1"/>
  <c r="D116" i="15" s="1"/>
  <c r="AL117" i="2"/>
  <c r="AN117" i="2" s="1"/>
  <c r="D117" i="15" s="1"/>
  <c r="AL118" i="2"/>
  <c r="AN118" i="2" s="1"/>
  <c r="D118" i="15" s="1"/>
  <c r="AL119" i="2"/>
  <c r="AN119" i="2" s="1"/>
  <c r="D119" i="15" s="1"/>
  <c r="AL120" i="2"/>
  <c r="AL121" i="2"/>
  <c r="AL122" i="2"/>
  <c r="AN122" i="2" s="1"/>
  <c r="D122" i="15" s="1"/>
  <c r="AL123" i="2"/>
  <c r="AN123" i="2" s="1"/>
  <c r="D123" i="15" s="1"/>
  <c r="AL124" i="2"/>
  <c r="AN124" i="2" s="1"/>
  <c r="D124" i="15" s="1"/>
  <c r="AL125" i="2"/>
  <c r="AN125" i="2" s="1"/>
  <c r="D125" i="15" s="1"/>
  <c r="AL126" i="2"/>
  <c r="AN126" i="2" s="1"/>
  <c r="D126" i="15" s="1"/>
  <c r="AL127" i="2"/>
  <c r="AN127" i="2" s="1"/>
  <c r="D127" i="15" s="1"/>
  <c r="AL128" i="2"/>
  <c r="AN128" i="2" s="1"/>
  <c r="D128" i="15" s="1"/>
  <c r="AL129" i="2"/>
  <c r="AN129" i="2" s="1"/>
  <c r="D129" i="15" s="1"/>
  <c r="AL130" i="2"/>
  <c r="AL131" i="2"/>
  <c r="AN131" i="2" s="1"/>
  <c r="D131" i="15" s="1"/>
  <c r="AL132" i="2"/>
  <c r="AN132" i="2" s="1"/>
  <c r="D132" i="15" s="1"/>
  <c r="AL133" i="2"/>
  <c r="AN133" i="2" s="1"/>
  <c r="D133" i="15" s="1"/>
  <c r="AL134" i="2"/>
  <c r="AN134" i="2" s="1"/>
  <c r="D134" i="15" s="1"/>
  <c r="AL135" i="2"/>
  <c r="AN135" i="2" s="1"/>
  <c r="D135" i="15" s="1"/>
  <c r="AL136" i="2"/>
  <c r="AL137" i="2"/>
  <c r="AL138" i="2"/>
  <c r="AN138" i="2" s="1"/>
  <c r="D138" i="15" s="1"/>
  <c r="AL139" i="2"/>
  <c r="AN139" i="2" s="1"/>
  <c r="D139" i="15" s="1"/>
  <c r="AL140" i="2"/>
  <c r="AN140" i="2" s="1"/>
  <c r="D140" i="15" s="1"/>
  <c r="AL141" i="2"/>
  <c r="AN141" i="2" s="1"/>
  <c r="D141" i="15" s="1"/>
  <c r="AL142" i="2"/>
  <c r="AN142" i="2" s="1"/>
  <c r="D142" i="15" s="1"/>
  <c r="AL143" i="2"/>
  <c r="AN143" i="2" s="1"/>
  <c r="D143" i="15" s="1"/>
  <c r="AL144" i="2"/>
  <c r="AN144" i="2" s="1"/>
  <c r="D144" i="15" s="1"/>
  <c r="AL145" i="2"/>
  <c r="AN145" i="2" s="1"/>
  <c r="D145" i="15" s="1"/>
  <c r="AL146" i="2"/>
  <c r="AL147" i="2"/>
  <c r="AN147" i="2" s="1"/>
  <c r="D147" i="15" s="1"/>
  <c r="AL148" i="2"/>
  <c r="AN148" i="2" s="1"/>
  <c r="D148" i="15" s="1"/>
  <c r="AL149" i="2"/>
  <c r="AN149" i="2" s="1"/>
  <c r="D149" i="15" s="1"/>
  <c r="AL153" i="2"/>
  <c r="AN153" i="2" s="1"/>
  <c r="D153" i="15" s="1"/>
  <c r="AL154" i="2"/>
  <c r="AL155" i="2"/>
  <c r="AL5" i="2"/>
  <c r="AN5" i="2" s="1"/>
  <c r="D5" i="15" s="1"/>
  <c r="AB159" i="17" l="1"/>
  <c r="AB160" i="17" s="1"/>
  <c r="AC159" i="17"/>
  <c r="AC160" i="17" s="1"/>
  <c r="AF159" i="17"/>
  <c r="AF160" i="17" s="1"/>
  <c r="AG159" i="17"/>
  <c r="AG160" i="17" s="1"/>
  <c r="AJ159" i="17"/>
  <c r="AJ160" i="17" s="1"/>
  <c r="X159" i="17"/>
  <c r="X160" i="17" s="1"/>
  <c r="Y159" i="17"/>
  <c r="Y160" i="17" s="1"/>
  <c r="U159" i="17"/>
  <c r="U160" i="17" s="1"/>
  <c r="T159" i="17"/>
  <c r="T160" i="17" s="1"/>
  <c r="P159" i="17"/>
  <c r="P160" i="17" s="1"/>
  <c r="Q159" i="17"/>
  <c r="Q160" i="17" s="1"/>
  <c r="M159" i="17"/>
  <c r="M160" i="17" s="1"/>
  <c r="E22" i="17"/>
  <c r="L159" i="17"/>
  <c r="L160" i="17" s="1"/>
  <c r="H159" i="17"/>
  <c r="H160" i="17" s="1"/>
  <c r="S159" i="16"/>
  <c r="S160" i="16" s="1"/>
  <c r="W159" i="16"/>
  <c r="W160" i="16" s="1"/>
  <c r="AA159" i="16"/>
  <c r="AA160" i="16" s="1"/>
  <c r="AE159" i="16"/>
  <c r="AE160" i="16" s="1"/>
  <c r="AI159" i="16"/>
  <c r="AI160" i="16" s="1"/>
  <c r="R159" i="16"/>
  <c r="R160" i="16" s="1"/>
  <c r="V159" i="16"/>
  <c r="V160" i="16" s="1"/>
  <c r="Z159" i="16"/>
  <c r="Z160" i="16" s="1"/>
  <c r="AD159" i="16"/>
  <c r="AD160" i="16" s="1"/>
  <c r="AH159" i="16"/>
  <c r="AH160" i="16" s="1"/>
  <c r="K159" i="16"/>
  <c r="K160" i="16" s="1"/>
  <c r="N159" i="16"/>
  <c r="N160" i="16" s="1"/>
  <c r="J159" i="16"/>
  <c r="J160" i="16" s="1"/>
  <c r="AN40" i="16"/>
  <c r="AP40" i="16" s="1"/>
  <c r="H40" i="15" s="1"/>
  <c r="G159" i="16"/>
  <c r="G160" i="16" s="1"/>
  <c r="J5" i="15"/>
  <c r="J146" i="15"/>
  <c r="J114" i="15"/>
  <c r="J30" i="15"/>
  <c r="J6" i="15"/>
  <c r="J142" i="15"/>
  <c r="J110" i="15"/>
  <c r="J93" i="15"/>
  <c r="J89" i="15"/>
  <c r="J85" i="15"/>
  <c r="J81" i="15"/>
  <c r="J77" i="15"/>
  <c r="J73" i="15"/>
  <c r="J69" i="15"/>
  <c r="J65" i="15"/>
  <c r="J61" i="15"/>
  <c r="J56" i="15"/>
  <c r="L56" i="15" s="1"/>
  <c r="J52" i="15"/>
  <c r="J48" i="15"/>
  <c r="J35" i="15"/>
  <c r="J31" i="15"/>
  <c r="J20" i="15"/>
  <c r="J16" i="15"/>
  <c r="J59" i="15"/>
  <c r="J90" i="15"/>
  <c r="J86" i="15"/>
  <c r="J82" i="15"/>
  <c r="J74" i="15"/>
  <c r="J70" i="15"/>
  <c r="J66" i="15"/>
  <c r="J62" i="15"/>
  <c r="J58" i="15"/>
  <c r="J27" i="15"/>
  <c r="J87" i="15"/>
  <c r="J79" i="15"/>
  <c r="J71" i="15"/>
  <c r="J50" i="15"/>
  <c r="L50" i="15" s="1"/>
  <c r="J92" i="15"/>
  <c r="J64" i="15"/>
  <c r="J19" i="15"/>
  <c r="J130" i="15"/>
  <c r="J126" i="15"/>
  <c r="J98" i="15"/>
  <c r="J78" i="15"/>
  <c r="J154" i="15"/>
  <c r="J91" i="15"/>
  <c r="J75" i="15"/>
  <c r="J63" i="15"/>
  <c r="J54" i="15"/>
  <c r="L54" i="15" s="1"/>
  <c r="J46" i="15"/>
  <c r="J18" i="15"/>
  <c r="J14" i="15"/>
  <c r="J9" i="15"/>
  <c r="J134" i="15"/>
  <c r="J118" i="15"/>
  <c r="J102" i="15"/>
  <c r="J155" i="15"/>
  <c r="J149" i="15"/>
  <c r="J145" i="15"/>
  <c r="J141" i="15"/>
  <c r="J137" i="15"/>
  <c r="J133" i="15"/>
  <c r="J129" i="15"/>
  <c r="J125" i="15"/>
  <c r="J121" i="15"/>
  <c r="J117" i="15"/>
  <c r="J80" i="15"/>
  <c r="J76" i="15"/>
  <c r="J60" i="15"/>
  <c r="J51" i="15"/>
  <c r="J38" i="15"/>
  <c r="L38" i="15" s="1"/>
  <c r="J34" i="15"/>
  <c r="J138" i="15"/>
  <c r="J122" i="15"/>
  <c r="J106" i="15"/>
  <c r="J26" i="15"/>
  <c r="J113" i="15"/>
  <c r="J109" i="15"/>
  <c r="J105" i="15"/>
  <c r="J101" i="15"/>
  <c r="J97" i="15"/>
  <c r="J88" i="15"/>
  <c r="J84" i="15"/>
  <c r="J72" i="15"/>
  <c r="J68" i="15"/>
  <c r="J55" i="15"/>
  <c r="L55" i="15" s="1"/>
  <c r="J47" i="15"/>
  <c r="J25" i="15"/>
  <c r="J15" i="15"/>
  <c r="J8" i="15"/>
  <c r="J37" i="15"/>
  <c r="J33" i="15"/>
  <c r="J29" i="15"/>
  <c r="J148" i="15"/>
  <c r="J144" i="15"/>
  <c r="J140" i="15"/>
  <c r="J136" i="15"/>
  <c r="J132" i="15"/>
  <c r="J128" i="15"/>
  <c r="J124" i="15"/>
  <c r="J120" i="15"/>
  <c r="J116" i="15"/>
  <c r="J112" i="15"/>
  <c r="J108" i="15"/>
  <c r="J104" i="15"/>
  <c r="J100" i="15"/>
  <c r="J96" i="15"/>
  <c r="J83" i="15"/>
  <c r="J67" i="15"/>
  <c r="J24" i="15"/>
  <c r="J7" i="15"/>
  <c r="J153" i="15"/>
  <c r="J53" i="15"/>
  <c r="L53" i="15" s="1"/>
  <c r="J49" i="15"/>
  <c r="J44" i="15"/>
  <c r="J36" i="15"/>
  <c r="J32" i="15"/>
  <c r="J17" i="15"/>
  <c r="J13" i="15"/>
  <c r="J147" i="15"/>
  <c r="J143" i="15"/>
  <c r="J139" i="15"/>
  <c r="J135" i="15"/>
  <c r="J131" i="15"/>
  <c r="J127" i="15"/>
  <c r="J123" i="15"/>
  <c r="J119" i="15"/>
  <c r="J115" i="15"/>
  <c r="J111" i="15"/>
  <c r="J107" i="15"/>
  <c r="J103" i="15"/>
  <c r="J99" i="15"/>
  <c r="J95" i="15"/>
  <c r="I159" i="17"/>
  <c r="I160" i="17" s="1"/>
  <c r="AN11" i="16"/>
  <c r="AP11" i="16" s="1"/>
  <c r="H11" i="15" s="1"/>
  <c r="AN11" i="17"/>
  <c r="AP11" i="17" s="1"/>
  <c r="I11" i="15" s="1"/>
  <c r="E11" i="17"/>
  <c r="AN22" i="17"/>
  <c r="AP22" i="17" s="1"/>
  <c r="I22" i="15" s="1"/>
  <c r="AN151" i="17"/>
  <c r="AP151" i="17" s="1"/>
  <c r="I151" i="15" s="1"/>
  <c r="E151" i="17"/>
  <c r="AN157" i="17"/>
  <c r="AP157" i="17" s="1"/>
  <c r="I157" i="15" s="1"/>
  <c r="E157" i="17"/>
  <c r="F159" i="17"/>
  <c r="F160" i="17" s="1"/>
  <c r="J159" i="17"/>
  <c r="J160" i="17" s="1"/>
  <c r="N159" i="17"/>
  <c r="N160" i="17" s="1"/>
  <c r="R159" i="17"/>
  <c r="R160" i="17" s="1"/>
  <c r="V159" i="17"/>
  <c r="V160" i="17" s="1"/>
  <c r="Z159" i="17"/>
  <c r="Z160" i="17" s="1"/>
  <c r="AD159" i="17"/>
  <c r="AD160" i="17" s="1"/>
  <c r="AH159" i="17"/>
  <c r="AH160" i="17" s="1"/>
  <c r="AN40" i="17"/>
  <c r="AP40" i="17" s="1"/>
  <c r="I40" i="15" s="1"/>
  <c r="E40" i="17"/>
  <c r="G159" i="17"/>
  <c r="G160" i="17" s="1"/>
  <c r="K159" i="17"/>
  <c r="K160" i="17" s="1"/>
  <c r="O159" i="17"/>
  <c r="O160" i="17" s="1"/>
  <c r="S159" i="17"/>
  <c r="S160" i="17" s="1"/>
  <c r="W159" i="17"/>
  <c r="W160" i="17" s="1"/>
  <c r="AA159" i="17"/>
  <c r="AA160" i="17" s="1"/>
  <c r="AE159" i="17"/>
  <c r="AE160" i="17" s="1"/>
  <c r="AI159" i="17"/>
  <c r="AI160" i="17" s="1"/>
  <c r="O159" i="16"/>
  <c r="O160" i="16" s="1"/>
  <c r="AN151" i="16"/>
  <c r="AP151" i="16" s="1"/>
  <c r="H151" i="15" s="1"/>
  <c r="H159" i="16"/>
  <c r="H160" i="16" s="1"/>
  <c r="L159" i="16"/>
  <c r="L160" i="16" s="1"/>
  <c r="P159" i="16"/>
  <c r="P160" i="16" s="1"/>
  <c r="T159" i="16"/>
  <c r="T160" i="16" s="1"/>
  <c r="X159" i="16"/>
  <c r="X160" i="16" s="1"/>
  <c r="AB159" i="16"/>
  <c r="AB160" i="16" s="1"/>
  <c r="AF159" i="16"/>
  <c r="AF160" i="16" s="1"/>
  <c r="AJ159" i="16"/>
  <c r="AJ160" i="16" s="1"/>
  <c r="E11" i="16"/>
  <c r="E157" i="16"/>
  <c r="I159" i="16"/>
  <c r="I160" i="16" s="1"/>
  <c r="M159" i="16"/>
  <c r="M160" i="16" s="1"/>
  <c r="Q159" i="16"/>
  <c r="Q160" i="16" s="1"/>
  <c r="U159" i="16"/>
  <c r="U160" i="16" s="1"/>
  <c r="Y159" i="16"/>
  <c r="Y160" i="16" s="1"/>
  <c r="AC159" i="16"/>
  <c r="AC160" i="16" s="1"/>
  <c r="AG159" i="16"/>
  <c r="AG160" i="16" s="1"/>
  <c r="AN157" i="16"/>
  <c r="AP157" i="16" s="1"/>
  <c r="H157" i="15" s="1"/>
  <c r="F159" i="16"/>
  <c r="F160" i="16" s="1"/>
  <c r="AN22" i="16"/>
  <c r="AP22" i="16" s="1"/>
  <c r="H22" i="15" s="1"/>
  <c r="E22" i="16"/>
  <c r="E40" i="16"/>
  <c r="E151" i="16"/>
  <c r="AJ157" i="14"/>
  <c r="AI157" i="14"/>
  <c r="AH157" i="14"/>
  <c r="AG157" i="14"/>
  <c r="AF157" i="14"/>
  <c r="AE157" i="14"/>
  <c r="AD157" i="14"/>
  <c r="AC157" i="14"/>
  <c r="AB157" i="14"/>
  <c r="AA157" i="14"/>
  <c r="Z157" i="14"/>
  <c r="Y157" i="14"/>
  <c r="X157" i="14"/>
  <c r="W157" i="14"/>
  <c r="V157" i="14"/>
  <c r="U157" i="14"/>
  <c r="T157" i="14"/>
  <c r="S157" i="14"/>
  <c r="R157" i="14"/>
  <c r="Q157" i="14"/>
  <c r="P157" i="14"/>
  <c r="O157" i="14"/>
  <c r="N157" i="14"/>
  <c r="M157" i="14"/>
  <c r="L157" i="14"/>
  <c r="K157" i="14"/>
  <c r="J157" i="14"/>
  <c r="I157" i="14"/>
  <c r="H157" i="14"/>
  <c r="G157" i="14"/>
  <c r="F157" i="14"/>
  <c r="AJ151" i="14"/>
  <c r="AI151" i="14"/>
  <c r="AH151" i="14"/>
  <c r="AG151" i="14"/>
  <c r="AF151" i="14"/>
  <c r="AE151" i="14"/>
  <c r="AD151" i="14"/>
  <c r="AC151" i="14"/>
  <c r="AB151" i="14"/>
  <c r="AA151" i="14"/>
  <c r="Z151" i="14"/>
  <c r="Y151" i="14"/>
  <c r="X151" i="14"/>
  <c r="W151" i="14"/>
  <c r="V151" i="14"/>
  <c r="U151" i="14"/>
  <c r="T151" i="14"/>
  <c r="S151" i="14"/>
  <c r="R151" i="14"/>
  <c r="Q151" i="14"/>
  <c r="P151" i="14"/>
  <c r="O151" i="14"/>
  <c r="N151" i="14"/>
  <c r="M151" i="14"/>
  <c r="L151" i="14"/>
  <c r="K151" i="14"/>
  <c r="J151" i="14"/>
  <c r="I151" i="14"/>
  <c r="H151" i="14"/>
  <c r="G151" i="14"/>
  <c r="F151" i="14"/>
  <c r="AJ40" i="14"/>
  <c r="AI40" i="14"/>
  <c r="AH40" i="14"/>
  <c r="AG40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AJ22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AJ11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P159" i="14" l="1"/>
  <c r="P160" i="14" s="1"/>
  <c r="AF159" i="14"/>
  <c r="AF160" i="14" s="1"/>
  <c r="Q159" i="14"/>
  <c r="Q160" i="14" s="1"/>
  <c r="AG159" i="14"/>
  <c r="AG160" i="14" s="1"/>
  <c r="U159" i="14"/>
  <c r="U160" i="14" s="1"/>
  <c r="T159" i="14"/>
  <c r="T160" i="14" s="1"/>
  <c r="AJ159" i="14"/>
  <c r="AJ160" i="14" s="1"/>
  <c r="AN157" i="14"/>
  <c r="AP157" i="14" s="1"/>
  <c r="AN151" i="14"/>
  <c r="AP151" i="14" s="1"/>
  <c r="F151" i="15" s="1"/>
  <c r="AN40" i="14"/>
  <c r="AP40" i="14" s="1"/>
  <c r="F40" i="15" s="1"/>
  <c r="E157" i="14"/>
  <c r="X159" i="14"/>
  <c r="X160" i="14" s="1"/>
  <c r="AN22" i="14"/>
  <c r="AP22" i="14" s="1"/>
  <c r="F22" i="15" s="1"/>
  <c r="E151" i="14"/>
  <c r="Y159" i="14"/>
  <c r="Y160" i="14" s="1"/>
  <c r="AN11" i="14"/>
  <c r="AP11" i="14" s="1"/>
  <c r="F11" i="15" s="1"/>
  <c r="E22" i="14"/>
  <c r="E11" i="14"/>
  <c r="L159" i="14"/>
  <c r="L160" i="14" s="1"/>
  <c r="AB159" i="14"/>
  <c r="AB160" i="14" s="1"/>
  <c r="M159" i="14"/>
  <c r="M160" i="14" s="1"/>
  <c r="AC159" i="14"/>
  <c r="AC160" i="14" s="1"/>
  <c r="J164" i="15"/>
  <c r="L31" i="15"/>
  <c r="K27" i="15"/>
  <c r="I160" i="15"/>
  <c r="E159" i="17"/>
  <c r="K124" i="15"/>
  <c r="L52" i="15"/>
  <c r="L49" i="15"/>
  <c r="L37" i="15"/>
  <c r="K93" i="15"/>
  <c r="K8" i="15"/>
  <c r="H160" i="15"/>
  <c r="AP159" i="16"/>
  <c r="AP159" i="17"/>
  <c r="E159" i="16"/>
  <c r="I159" i="14"/>
  <c r="I160" i="14" s="1"/>
  <c r="F159" i="14"/>
  <c r="F160" i="14" s="1"/>
  <c r="J159" i="14"/>
  <c r="J160" i="14" s="1"/>
  <c r="N159" i="14"/>
  <c r="N160" i="14" s="1"/>
  <c r="R159" i="14"/>
  <c r="R160" i="14" s="1"/>
  <c r="V159" i="14"/>
  <c r="V160" i="14" s="1"/>
  <c r="Z159" i="14"/>
  <c r="Z160" i="14" s="1"/>
  <c r="AD159" i="14"/>
  <c r="AD160" i="14" s="1"/>
  <c r="AH159" i="14"/>
  <c r="AH160" i="14" s="1"/>
  <c r="G159" i="14"/>
  <c r="G160" i="14" s="1"/>
  <c r="K159" i="14"/>
  <c r="K160" i="14" s="1"/>
  <c r="O159" i="14"/>
  <c r="O160" i="14" s="1"/>
  <c r="S159" i="14"/>
  <c r="S160" i="14" s="1"/>
  <c r="W159" i="14"/>
  <c r="W160" i="14" s="1"/>
  <c r="AA159" i="14"/>
  <c r="AA160" i="14" s="1"/>
  <c r="AI159" i="14"/>
  <c r="AI160" i="14" s="1"/>
  <c r="E40" i="14"/>
  <c r="AE159" i="14"/>
  <c r="AE160" i="14" s="1"/>
  <c r="H159" i="14"/>
  <c r="H160" i="14" s="1"/>
  <c r="AI11" i="13"/>
  <c r="AI22" i="13"/>
  <c r="AI40" i="13"/>
  <c r="AI151" i="13"/>
  <c r="AI157" i="13"/>
  <c r="AJ157" i="13"/>
  <c r="AH157" i="13"/>
  <c r="AG157" i="13"/>
  <c r="AF157" i="13"/>
  <c r="AE157" i="13"/>
  <c r="AD157" i="13"/>
  <c r="AC157" i="13"/>
  <c r="AB157" i="13"/>
  <c r="AA157" i="13"/>
  <c r="Y157" i="13"/>
  <c r="X157" i="13"/>
  <c r="W157" i="13"/>
  <c r="V157" i="13"/>
  <c r="U157" i="13"/>
  <c r="T157" i="13"/>
  <c r="S157" i="13"/>
  <c r="R157" i="13"/>
  <c r="Q157" i="13"/>
  <c r="P157" i="13"/>
  <c r="O157" i="13"/>
  <c r="N157" i="13"/>
  <c r="M157" i="13"/>
  <c r="L157" i="13"/>
  <c r="K157" i="13"/>
  <c r="J157" i="13"/>
  <c r="I157" i="13"/>
  <c r="H157" i="13"/>
  <c r="G157" i="13"/>
  <c r="F157" i="13"/>
  <c r="AJ151" i="13"/>
  <c r="AH151" i="13"/>
  <c r="AG151" i="13"/>
  <c r="AF151" i="13"/>
  <c r="AE151" i="13"/>
  <c r="AD151" i="13"/>
  <c r="AC151" i="13"/>
  <c r="AB151" i="13"/>
  <c r="AA151" i="13"/>
  <c r="Z151" i="13"/>
  <c r="Y151" i="13"/>
  <c r="X151" i="13"/>
  <c r="W151" i="13"/>
  <c r="V151" i="13"/>
  <c r="U151" i="13"/>
  <c r="T151" i="13"/>
  <c r="S151" i="13"/>
  <c r="R151" i="13"/>
  <c r="Q151" i="13"/>
  <c r="P151" i="13"/>
  <c r="O151" i="13"/>
  <c r="N151" i="13"/>
  <c r="M151" i="13"/>
  <c r="L151" i="13"/>
  <c r="K151" i="13"/>
  <c r="J151" i="13"/>
  <c r="I151" i="13"/>
  <c r="H151" i="13"/>
  <c r="G151" i="13"/>
  <c r="F151" i="13"/>
  <c r="AJ40" i="13"/>
  <c r="AH40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AJ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AJ11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F157" i="15" l="1"/>
  <c r="F160" i="15" s="1"/>
  <c r="AP159" i="14"/>
  <c r="E159" i="14"/>
  <c r="L57" i="15"/>
  <c r="AN157" i="13"/>
  <c r="AP157" i="13" s="1"/>
  <c r="G157" i="15" s="1"/>
  <c r="AN151" i="13"/>
  <c r="AP151" i="13" s="1"/>
  <c r="G151" i="15" s="1"/>
  <c r="L39" i="15"/>
  <c r="AN40" i="13"/>
  <c r="AP40" i="13" s="1"/>
  <c r="G40" i="15" s="1"/>
  <c r="AN22" i="13"/>
  <c r="AP22" i="13" s="1"/>
  <c r="G22" i="15" s="1"/>
  <c r="AN11" i="13"/>
  <c r="AP11" i="13" s="1"/>
  <c r="AI159" i="13"/>
  <c r="AI160" i="13" s="1"/>
  <c r="E11" i="13"/>
  <c r="E157" i="13"/>
  <c r="E151" i="13"/>
  <c r="E40" i="13"/>
  <c r="E22" i="13"/>
  <c r="L159" i="13"/>
  <c r="L160" i="13" s="1"/>
  <c r="P159" i="13"/>
  <c r="P160" i="13" s="1"/>
  <c r="T159" i="13"/>
  <c r="T160" i="13" s="1"/>
  <c r="X159" i="13"/>
  <c r="X160" i="13" s="1"/>
  <c r="AB159" i="13"/>
  <c r="AB160" i="13" s="1"/>
  <c r="AF159" i="13"/>
  <c r="AF160" i="13" s="1"/>
  <c r="AJ159" i="13"/>
  <c r="AJ160" i="13" s="1"/>
  <c r="I159" i="13"/>
  <c r="I160" i="13" s="1"/>
  <c r="M159" i="13"/>
  <c r="M160" i="13" s="1"/>
  <c r="Q159" i="13"/>
  <c r="Q160" i="13" s="1"/>
  <c r="U159" i="13"/>
  <c r="U160" i="13" s="1"/>
  <c r="Y159" i="13"/>
  <c r="Y160" i="13" s="1"/>
  <c r="AC159" i="13"/>
  <c r="AC160" i="13" s="1"/>
  <c r="AG159" i="13"/>
  <c r="AG160" i="13" s="1"/>
  <c r="F159" i="13"/>
  <c r="F160" i="13" s="1"/>
  <c r="J159" i="13"/>
  <c r="J160" i="13" s="1"/>
  <c r="N159" i="13"/>
  <c r="N160" i="13" s="1"/>
  <c r="R159" i="13"/>
  <c r="R160" i="13" s="1"/>
  <c r="V159" i="13"/>
  <c r="V160" i="13" s="1"/>
  <c r="Z159" i="13"/>
  <c r="Z160" i="13" s="1"/>
  <c r="AD159" i="13"/>
  <c r="AD160" i="13" s="1"/>
  <c r="AH159" i="13"/>
  <c r="AH160" i="13" s="1"/>
  <c r="G159" i="13"/>
  <c r="G160" i="13" s="1"/>
  <c r="K159" i="13"/>
  <c r="K160" i="13" s="1"/>
  <c r="O159" i="13"/>
  <c r="O160" i="13" s="1"/>
  <c r="S159" i="13"/>
  <c r="S160" i="13" s="1"/>
  <c r="W159" i="13"/>
  <c r="W160" i="13" s="1"/>
  <c r="AA159" i="13"/>
  <c r="AA160" i="13" s="1"/>
  <c r="AE159" i="13"/>
  <c r="AE160" i="13" s="1"/>
  <c r="H159" i="13"/>
  <c r="H160" i="13" s="1"/>
  <c r="AJ157" i="12"/>
  <c r="AI157" i="12"/>
  <c r="AH157" i="12"/>
  <c r="AG157" i="12"/>
  <c r="AF157" i="12"/>
  <c r="AE157" i="12"/>
  <c r="AD157" i="12"/>
  <c r="AC157" i="12"/>
  <c r="AB157" i="12"/>
  <c r="AA157" i="12"/>
  <c r="Z157" i="12"/>
  <c r="Y157" i="12"/>
  <c r="X157" i="12"/>
  <c r="W157" i="12"/>
  <c r="V157" i="12"/>
  <c r="U157" i="12"/>
  <c r="T157" i="12"/>
  <c r="S157" i="12"/>
  <c r="R157" i="12"/>
  <c r="Q157" i="12"/>
  <c r="P157" i="12"/>
  <c r="O157" i="12"/>
  <c r="N157" i="12"/>
  <c r="M157" i="12"/>
  <c r="L157" i="12"/>
  <c r="K157" i="12"/>
  <c r="J157" i="12"/>
  <c r="I157" i="12"/>
  <c r="H157" i="12"/>
  <c r="G157" i="12"/>
  <c r="F157" i="12"/>
  <c r="AJ151" i="12"/>
  <c r="AI151" i="12"/>
  <c r="AH151" i="12"/>
  <c r="AG151" i="12"/>
  <c r="AF151" i="12"/>
  <c r="AE151" i="12"/>
  <c r="AD151" i="12"/>
  <c r="AC151" i="12"/>
  <c r="AB151" i="12"/>
  <c r="AA151" i="12"/>
  <c r="Z151" i="12"/>
  <c r="Y151" i="12"/>
  <c r="X151" i="12"/>
  <c r="W151" i="12"/>
  <c r="V151" i="12"/>
  <c r="U151" i="12"/>
  <c r="T151" i="12"/>
  <c r="S151" i="12"/>
  <c r="R151" i="12"/>
  <c r="Q151" i="12"/>
  <c r="P151" i="12"/>
  <c r="O151" i="12"/>
  <c r="N151" i="12"/>
  <c r="M151" i="12"/>
  <c r="L151" i="12"/>
  <c r="K151" i="12"/>
  <c r="J151" i="12"/>
  <c r="I151" i="12"/>
  <c r="H151" i="12"/>
  <c r="G151" i="12"/>
  <c r="AJ40" i="12"/>
  <c r="AI40" i="12"/>
  <c r="AH40" i="12"/>
  <c r="AG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AJ11" i="12"/>
  <c r="AI11" i="12"/>
  <c r="AH11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AN151" i="12" l="1"/>
  <c r="AP151" i="12" s="1"/>
  <c r="E151" i="15" s="1"/>
  <c r="AN22" i="12"/>
  <c r="AP22" i="12" s="1"/>
  <c r="E22" i="15" s="1"/>
  <c r="AN157" i="12"/>
  <c r="AP157" i="12" s="1"/>
  <c r="AN40" i="12"/>
  <c r="AP40" i="12" s="1"/>
  <c r="E40" i="15" s="1"/>
  <c r="AN11" i="12"/>
  <c r="AP11" i="12" s="1"/>
  <c r="E11" i="15" s="1"/>
  <c r="L59" i="15"/>
  <c r="AP159" i="13"/>
  <c r="G11" i="15"/>
  <c r="E159" i="13"/>
  <c r="Q159" i="12"/>
  <c r="Q160" i="12" s="1"/>
  <c r="U159" i="12"/>
  <c r="U160" i="12" s="1"/>
  <c r="Y159" i="12"/>
  <c r="Y160" i="12" s="1"/>
  <c r="AC159" i="12"/>
  <c r="AC160" i="12" s="1"/>
  <c r="R159" i="12"/>
  <c r="R160" i="12" s="1"/>
  <c r="V159" i="12"/>
  <c r="V160" i="12" s="1"/>
  <c r="Z159" i="12"/>
  <c r="Z160" i="12" s="1"/>
  <c r="S159" i="12"/>
  <c r="S160" i="12" s="1"/>
  <c r="W159" i="12"/>
  <c r="W160" i="12" s="1"/>
  <c r="AA159" i="12"/>
  <c r="AA160" i="12" s="1"/>
  <c r="T159" i="12"/>
  <c r="T160" i="12" s="1"/>
  <c r="X159" i="12"/>
  <c r="X160" i="12" s="1"/>
  <c r="AB159" i="12"/>
  <c r="AB160" i="12" s="1"/>
  <c r="AJ159" i="12"/>
  <c r="AJ160" i="12" s="1"/>
  <c r="P159" i="12"/>
  <c r="P160" i="12" s="1"/>
  <c r="I159" i="12"/>
  <c r="I160" i="12" s="1"/>
  <c r="M159" i="12"/>
  <c r="M160" i="12" s="1"/>
  <c r="J159" i="12"/>
  <c r="J160" i="12" s="1"/>
  <c r="N159" i="12"/>
  <c r="N160" i="12" s="1"/>
  <c r="G159" i="12"/>
  <c r="G160" i="12" s="1"/>
  <c r="K159" i="12"/>
  <c r="K160" i="12" s="1"/>
  <c r="O159" i="12"/>
  <c r="O160" i="12" s="1"/>
  <c r="H159" i="12"/>
  <c r="H160" i="12" s="1"/>
  <c r="L159" i="12"/>
  <c r="L160" i="12" s="1"/>
  <c r="F159" i="12"/>
  <c r="F160" i="12" s="1"/>
  <c r="E151" i="12"/>
  <c r="E40" i="12"/>
  <c r="E22" i="12"/>
  <c r="AG159" i="12"/>
  <c r="AG160" i="12" s="1"/>
  <c r="AD159" i="12"/>
  <c r="AD160" i="12" s="1"/>
  <c r="AH159" i="12"/>
  <c r="AH160" i="12" s="1"/>
  <c r="AE159" i="12"/>
  <c r="AE160" i="12" s="1"/>
  <c r="AI159" i="12"/>
  <c r="AI160" i="12" s="1"/>
  <c r="E11" i="12"/>
  <c r="AF159" i="12"/>
  <c r="AF160" i="12" s="1"/>
  <c r="E157" i="12"/>
  <c r="AP159" i="12" l="1"/>
  <c r="E157" i="15"/>
  <c r="E160" i="15" s="1"/>
  <c r="G160" i="15"/>
  <c r="E159" i="12"/>
  <c r="AB22" i="2"/>
  <c r="F11" i="2"/>
  <c r="Q157" i="2"/>
  <c r="O157" i="2"/>
  <c r="J157" i="2"/>
  <c r="F157" i="2"/>
  <c r="G157" i="2"/>
  <c r="H157" i="2"/>
  <c r="I157" i="2"/>
  <c r="K157" i="2"/>
  <c r="L157" i="2"/>
  <c r="M157" i="2"/>
  <c r="N157" i="2"/>
  <c r="P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J151" i="2"/>
  <c r="AH151" i="2"/>
  <c r="Z151" i="2"/>
  <c r="Z40" i="2"/>
  <c r="Z22" i="2"/>
  <c r="O22" i="2"/>
  <c r="H22" i="2"/>
  <c r="F22" i="2"/>
  <c r="H11" i="2"/>
  <c r="I11" i="2"/>
  <c r="G11" i="2"/>
  <c r="H151" i="2"/>
  <c r="F151" i="2"/>
  <c r="F40" i="2"/>
  <c r="N22" i="2"/>
  <c r="G22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L157" i="2" l="1"/>
  <c r="AN157" i="2" s="1"/>
  <c r="AL11" i="2"/>
  <c r="AN11" i="2" s="1"/>
  <c r="D11" i="15" s="1"/>
  <c r="J11" i="15" s="1"/>
  <c r="F159" i="2"/>
  <c r="F160" i="2" s="1"/>
  <c r="Z159" i="2"/>
  <c r="Z160" i="2" s="1"/>
  <c r="E157" i="2"/>
  <c r="E11" i="2"/>
  <c r="S19" i="11"/>
  <c r="D157" i="15" l="1"/>
  <c r="C16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B16" i="11"/>
  <c r="S3" i="11"/>
  <c r="P32" i="11"/>
  <c r="P31" i="11"/>
  <c r="P30" i="11"/>
  <c r="P29" i="11"/>
  <c r="P25" i="11"/>
  <c r="O32" i="11"/>
  <c r="O31" i="11"/>
  <c r="O30" i="11"/>
  <c r="O29" i="11"/>
  <c r="O28" i="11"/>
  <c r="O27" i="11"/>
  <c r="O26" i="11"/>
  <c r="O23" i="11"/>
  <c r="N30" i="11"/>
  <c r="N29" i="11"/>
  <c r="N28" i="11"/>
  <c r="N27" i="11"/>
  <c r="N25" i="11"/>
  <c r="N24" i="11"/>
  <c r="M28" i="11"/>
  <c r="M27" i="11"/>
  <c r="M25" i="11"/>
  <c r="M24" i="11"/>
  <c r="M23" i="11"/>
  <c r="M22" i="11"/>
  <c r="L33" i="11"/>
  <c r="L25" i="11"/>
  <c r="L24" i="11"/>
  <c r="L23" i="11"/>
  <c r="K31" i="11"/>
  <c r="K30" i="11"/>
  <c r="K24" i="11"/>
  <c r="K23" i="11"/>
  <c r="J31" i="11"/>
  <c r="J27" i="11"/>
  <c r="J23" i="11"/>
  <c r="I30" i="11"/>
  <c r="H31" i="11"/>
  <c r="H27" i="11"/>
  <c r="F30" i="11"/>
  <c r="F28" i="11"/>
  <c r="F24" i="11"/>
  <c r="E22" i="11"/>
  <c r="E31" i="11"/>
  <c r="E23" i="11"/>
  <c r="D27" i="11"/>
  <c r="C25" i="11"/>
  <c r="B33" i="11"/>
  <c r="B30" i="11"/>
  <c r="B26" i="11"/>
  <c r="B25" i="11"/>
  <c r="V23" i="11"/>
  <c r="F23" i="11" s="1"/>
  <c r="V24" i="11"/>
  <c r="I24" i="11" s="1"/>
  <c r="V25" i="11"/>
  <c r="O25" i="11" s="1"/>
  <c r="V26" i="11"/>
  <c r="J26" i="11" s="1"/>
  <c r="V27" i="11"/>
  <c r="F27" i="11" s="1"/>
  <c r="V28" i="11"/>
  <c r="I28" i="11" s="1"/>
  <c r="V29" i="11"/>
  <c r="K29" i="11" s="1"/>
  <c r="V30" i="11"/>
  <c r="J30" i="11" s="1"/>
  <c r="V31" i="11"/>
  <c r="F31" i="11" s="1"/>
  <c r="V32" i="11"/>
  <c r="I32" i="11" s="1"/>
  <c r="V33" i="11"/>
  <c r="K33" i="11" s="1"/>
  <c r="V22" i="11"/>
  <c r="J22" i="11" s="1"/>
  <c r="U35" i="11"/>
  <c r="T35" i="11"/>
  <c r="V19" i="11"/>
  <c r="U19" i="11"/>
  <c r="T19" i="11"/>
  <c r="L22" i="11" l="1"/>
  <c r="N26" i="11"/>
  <c r="P33" i="11"/>
  <c r="C30" i="11"/>
  <c r="F22" i="11"/>
  <c r="K25" i="11"/>
  <c r="L27" i="11"/>
  <c r="M29" i="11"/>
  <c r="N31" i="11"/>
  <c r="O33" i="11"/>
  <c r="F26" i="11"/>
  <c r="C33" i="11"/>
  <c r="G22" i="11"/>
  <c r="K26" i="11"/>
  <c r="L28" i="11"/>
  <c r="M30" i="11"/>
  <c r="N32" i="11"/>
  <c r="B22" i="11"/>
  <c r="K22" i="11"/>
  <c r="L26" i="11"/>
  <c r="D23" i="11"/>
  <c r="G26" i="11"/>
  <c r="K27" i="11"/>
  <c r="L29" i="11"/>
  <c r="M31" i="11"/>
  <c r="N33" i="11"/>
  <c r="P22" i="11"/>
  <c r="C26" i="11"/>
  <c r="G30" i="11"/>
  <c r="K28" i="11"/>
  <c r="L30" i="11"/>
  <c r="M32" i="11"/>
  <c r="P23" i="11"/>
  <c r="V35" i="11"/>
  <c r="C22" i="11"/>
  <c r="M26" i="11"/>
  <c r="M35" i="11" s="1"/>
  <c r="M37" i="11" s="1"/>
  <c r="F32" i="11"/>
  <c r="D31" i="11"/>
  <c r="H23" i="11"/>
  <c r="L31" i="11"/>
  <c r="M33" i="11"/>
  <c r="P24" i="11"/>
  <c r="P26" i="11"/>
  <c r="E26" i="11"/>
  <c r="E27" i="11"/>
  <c r="I22" i="11"/>
  <c r="K32" i="11"/>
  <c r="N22" i="11"/>
  <c r="O24" i="11"/>
  <c r="P27" i="11"/>
  <c r="J157" i="15"/>
  <c r="O22" i="11"/>
  <c r="O35" i="11" s="1"/>
  <c r="O37" i="11" s="1"/>
  <c r="L32" i="11"/>
  <c r="E30" i="11"/>
  <c r="I26" i="11"/>
  <c r="N23" i="11"/>
  <c r="P28" i="11"/>
  <c r="E33" i="11"/>
  <c r="J33" i="11"/>
  <c r="H33" i="11"/>
  <c r="D33" i="11"/>
  <c r="F33" i="11"/>
  <c r="I33" i="11"/>
  <c r="G33" i="11"/>
  <c r="E29" i="11"/>
  <c r="J29" i="11"/>
  <c r="H29" i="11"/>
  <c r="D29" i="11"/>
  <c r="F29" i="11"/>
  <c r="I29" i="11"/>
  <c r="G29" i="11"/>
  <c r="E25" i="11"/>
  <c r="J25" i="11"/>
  <c r="H25" i="11"/>
  <c r="D25" i="11"/>
  <c r="F25" i="11"/>
  <c r="I25" i="11"/>
  <c r="G25" i="11"/>
  <c r="B29" i="11"/>
  <c r="C29" i="11"/>
  <c r="D24" i="11"/>
  <c r="D28" i="11"/>
  <c r="D32" i="11"/>
  <c r="H24" i="11"/>
  <c r="H28" i="11"/>
  <c r="H32" i="11"/>
  <c r="J24" i="11"/>
  <c r="J35" i="11" s="1"/>
  <c r="J37" i="11" s="1"/>
  <c r="J28" i="11"/>
  <c r="J32" i="11"/>
  <c r="B27" i="11"/>
  <c r="B31" i="11"/>
  <c r="B23" i="11"/>
  <c r="C23" i="11"/>
  <c r="C27" i="11"/>
  <c r="C31" i="11"/>
  <c r="E24" i="11"/>
  <c r="E28" i="11"/>
  <c r="E32" i="11"/>
  <c r="G23" i="11"/>
  <c r="G27" i="11"/>
  <c r="G31" i="11"/>
  <c r="I23" i="11"/>
  <c r="I27" i="11"/>
  <c r="I31" i="11"/>
  <c r="B24" i="11"/>
  <c r="B28" i="11"/>
  <c r="B32" i="11"/>
  <c r="C24" i="11"/>
  <c r="C28" i="11"/>
  <c r="C32" i="11"/>
  <c r="D22" i="11"/>
  <c r="D26" i="11"/>
  <c r="D30" i="11"/>
  <c r="G24" i="11"/>
  <c r="G28" i="11"/>
  <c r="G32" i="11"/>
  <c r="H22" i="11"/>
  <c r="H26" i="11"/>
  <c r="H30" i="11"/>
  <c r="V14" i="11"/>
  <c r="V13" i="11"/>
  <c r="V12" i="11"/>
  <c r="V11" i="11"/>
  <c r="V10" i="11"/>
  <c r="V9" i="11"/>
  <c r="V8" i="11"/>
  <c r="V7" i="11"/>
  <c r="V6" i="11"/>
  <c r="V5" i="11"/>
  <c r="V4" i="11"/>
  <c r="V3" i="11"/>
  <c r="U4" i="11"/>
  <c r="U5" i="11"/>
  <c r="U6" i="11"/>
  <c r="U7" i="11"/>
  <c r="U8" i="11"/>
  <c r="U9" i="11"/>
  <c r="U10" i="11"/>
  <c r="U11" i="11"/>
  <c r="U12" i="11"/>
  <c r="U13" i="11"/>
  <c r="U14" i="11"/>
  <c r="U3" i="11"/>
  <c r="T4" i="11"/>
  <c r="T5" i="11"/>
  <c r="T6" i="11"/>
  <c r="T7" i="11"/>
  <c r="T8" i="11"/>
  <c r="T9" i="11"/>
  <c r="T10" i="11"/>
  <c r="T11" i="11"/>
  <c r="T12" i="11"/>
  <c r="T13" i="11"/>
  <c r="T14" i="11"/>
  <c r="T3" i="11"/>
  <c r="S6" i="11"/>
  <c r="S5" i="11"/>
  <c r="S4" i="11"/>
  <c r="S7" i="11"/>
  <c r="S8" i="11"/>
  <c r="S9" i="11"/>
  <c r="S10" i="11"/>
  <c r="S11" i="11"/>
  <c r="S12" i="11"/>
  <c r="S13" i="11"/>
  <c r="S14" i="11"/>
  <c r="K35" i="11" l="1"/>
  <c r="K37" i="11" s="1"/>
  <c r="N35" i="11"/>
  <c r="N37" i="11" s="1"/>
  <c r="B35" i="11"/>
  <c r="B37" i="11" s="1"/>
  <c r="G35" i="11"/>
  <c r="G37" i="11" s="1"/>
  <c r="I35" i="11"/>
  <c r="I37" i="11" s="1"/>
  <c r="L35" i="11"/>
  <c r="L37" i="11" s="1"/>
  <c r="F35" i="11"/>
  <c r="F37" i="11" s="1"/>
  <c r="C35" i="11"/>
  <c r="C37" i="11" s="1"/>
  <c r="P35" i="11"/>
  <c r="P37" i="11" s="1"/>
  <c r="D35" i="11"/>
  <c r="D37" i="11" s="1"/>
  <c r="E35" i="11"/>
  <c r="E37" i="11" s="1"/>
  <c r="H35" i="11"/>
  <c r="H37" i="11" s="1"/>
  <c r="L171" i="10"/>
  <c r="E44" i="9"/>
  <c r="E93" i="9" s="1"/>
  <c r="F43" i="9"/>
  <c r="F93" i="9" s="1"/>
  <c r="H93" i="9"/>
  <c r="D3" i="9"/>
  <c r="D5" i="9"/>
  <c r="D6" i="9"/>
  <c r="D46" i="9"/>
  <c r="D47" i="9"/>
  <c r="D48" i="9"/>
  <c r="D49" i="9"/>
  <c r="E7" i="9"/>
  <c r="E9" i="9"/>
  <c r="E10" i="9"/>
  <c r="E11" i="9"/>
  <c r="E20" i="9"/>
  <c r="E50" i="9"/>
  <c r="E51" i="9"/>
  <c r="E52" i="9"/>
  <c r="E53" i="9"/>
  <c r="E54" i="9"/>
  <c r="E55" i="9"/>
  <c r="E56" i="9"/>
  <c r="E57" i="9"/>
  <c r="E58" i="9"/>
  <c r="E59" i="9"/>
  <c r="E60" i="9"/>
  <c r="E61" i="9"/>
  <c r="F12" i="9"/>
  <c r="F21" i="9" s="1"/>
  <c r="F91" i="9" s="1"/>
  <c r="F79" i="9"/>
  <c r="F92" i="9"/>
  <c r="G4" i="9"/>
  <c r="G8" i="9"/>
  <c r="G13" i="9"/>
  <c r="G14" i="9"/>
  <c r="G15" i="9"/>
  <c r="G16" i="9"/>
  <c r="G17" i="9"/>
  <c r="G18" i="9"/>
  <c r="G19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H21" i="9"/>
  <c r="H91" i="9"/>
  <c r="H79" i="9"/>
  <c r="H92" i="9" s="1"/>
  <c r="G78" i="9"/>
  <c r="G151" i="2"/>
  <c r="I151" i="2"/>
  <c r="J151" i="2"/>
  <c r="K151" i="2"/>
  <c r="L151" i="2"/>
  <c r="M151" i="2"/>
  <c r="N151" i="2"/>
  <c r="O151" i="2"/>
  <c r="P151" i="2"/>
  <c r="AA151" i="2"/>
  <c r="AB151" i="2"/>
  <c r="AC151" i="2"/>
  <c r="AD151" i="2"/>
  <c r="AE151" i="2"/>
  <c r="AF151" i="2"/>
  <c r="AG151" i="2"/>
  <c r="AI151" i="2"/>
  <c r="Q151" i="2"/>
  <c r="R151" i="2"/>
  <c r="S151" i="2"/>
  <c r="T151" i="2"/>
  <c r="U151" i="2"/>
  <c r="V151" i="2"/>
  <c r="W151" i="2"/>
  <c r="X151" i="2"/>
  <c r="Y151" i="2"/>
  <c r="G40" i="2"/>
  <c r="H40" i="2"/>
  <c r="H159" i="2" s="1"/>
  <c r="H160" i="2" s="1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AA40" i="2"/>
  <c r="AB40" i="2"/>
  <c r="AB159" i="2" s="1"/>
  <c r="AB160" i="2" s="1"/>
  <c r="AC40" i="2"/>
  <c r="AD40" i="2"/>
  <c r="AE40" i="2"/>
  <c r="AF40" i="2"/>
  <c r="AG40" i="2"/>
  <c r="AH40" i="2"/>
  <c r="AI40" i="2"/>
  <c r="AJ40" i="2"/>
  <c r="I22" i="2"/>
  <c r="J22" i="2"/>
  <c r="K22" i="2"/>
  <c r="L22" i="2"/>
  <c r="M22" i="2"/>
  <c r="P22" i="2"/>
  <c r="Q22" i="2"/>
  <c r="R22" i="2"/>
  <c r="S22" i="2"/>
  <c r="T22" i="2"/>
  <c r="U22" i="2"/>
  <c r="V22" i="2"/>
  <c r="W22" i="2"/>
  <c r="X22" i="2"/>
  <c r="Y22" i="2"/>
  <c r="AA22" i="2"/>
  <c r="AC22" i="2"/>
  <c r="AD22" i="2"/>
  <c r="AE22" i="2"/>
  <c r="AF22" i="2"/>
  <c r="AG22" i="2"/>
  <c r="AH22" i="2"/>
  <c r="AI22" i="2"/>
  <c r="AJ22" i="2"/>
  <c r="AL151" i="2" l="1"/>
  <c r="AN151" i="2" s="1"/>
  <c r="S37" i="11"/>
  <c r="G79" i="9"/>
  <c r="AL40" i="2"/>
  <c r="AN40" i="2" s="1"/>
  <c r="D40" i="15" s="1"/>
  <c r="J40" i="15" s="1"/>
  <c r="AL22" i="2"/>
  <c r="AN22" i="2" s="1"/>
  <c r="D22" i="15" s="1"/>
  <c r="J22" i="15" s="1"/>
  <c r="F94" i="9"/>
  <c r="D21" i="9"/>
  <c r="D91" i="9" s="1"/>
  <c r="H94" i="9"/>
  <c r="H95" i="9" s="1"/>
  <c r="G93" i="9"/>
  <c r="F95" i="9"/>
  <c r="G21" i="9"/>
  <c r="G91" i="9" s="1"/>
  <c r="E21" i="9"/>
  <c r="E91" i="9" s="1"/>
  <c r="I91" i="9" s="1"/>
  <c r="G92" i="9"/>
  <c r="G94" i="9" s="1"/>
  <c r="E79" i="9"/>
  <c r="E92" i="9" s="1"/>
  <c r="E94" i="9" s="1"/>
  <c r="D79" i="9"/>
  <c r="M159" i="2"/>
  <c r="M160" i="2" s="1"/>
  <c r="I159" i="2"/>
  <c r="I160" i="2" s="1"/>
  <c r="Y159" i="2"/>
  <c r="Y160" i="2" s="1"/>
  <c r="U159" i="2"/>
  <c r="U160" i="2" s="1"/>
  <c r="Q159" i="2"/>
  <c r="Q160" i="2" s="1"/>
  <c r="AE159" i="2"/>
  <c r="AE160" i="2" s="1"/>
  <c r="E22" i="2"/>
  <c r="AH159" i="2"/>
  <c r="AH160" i="2" s="1"/>
  <c r="X159" i="2"/>
  <c r="X160" i="2" s="1"/>
  <c r="T159" i="2"/>
  <c r="T160" i="2" s="1"/>
  <c r="AI159" i="2"/>
  <c r="AI160" i="2" s="1"/>
  <c r="AD159" i="2"/>
  <c r="AD160" i="2" s="1"/>
  <c r="P159" i="2"/>
  <c r="P160" i="2" s="1"/>
  <c r="L159" i="2"/>
  <c r="L160" i="2" s="1"/>
  <c r="G159" i="2"/>
  <c r="G160" i="2" s="1"/>
  <c r="E151" i="2"/>
  <c r="W159" i="2"/>
  <c r="W160" i="2" s="1"/>
  <c r="S159" i="2"/>
  <c r="S160" i="2" s="1"/>
  <c r="AG159" i="2"/>
  <c r="AG160" i="2" s="1"/>
  <c r="AC159" i="2"/>
  <c r="AC160" i="2" s="1"/>
  <c r="O159" i="2"/>
  <c r="O160" i="2" s="1"/>
  <c r="K159" i="2"/>
  <c r="K160" i="2" s="1"/>
  <c r="AA159" i="2"/>
  <c r="AA160" i="2" s="1"/>
  <c r="AJ159" i="2"/>
  <c r="AJ160" i="2" s="1"/>
  <c r="E40" i="2"/>
  <c r="V159" i="2"/>
  <c r="V160" i="2" s="1"/>
  <c r="R159" i="2"/>
  <c r="R160" i="2" s="1"/>
  <c r="AF159" i="2"/>
  <c r="AF160" i="2" s="1"/>
  <c r="N159" i="2"/>
  <c r="N160" i="2" s="1"/>
  <c r="J159" i="2"/>
  <c r="J160" i="2" s="1"/>
  <c r="D92" i="9" l="1"/>
  <c r="D94" i="9" s="1"/>
  <c r="D95" i="9" s="1"/>
  <c r="D99" i="9" s="1"/>
  <c r="H102" i="9" s="1"/>
  <c r="D151" i="15"/>
  <c r="AN159" i="2"/>
  <c r="H105" i="9"/>
  <c r="G95" i="9"/>
  <c r="G99" i="9" s="1"/>
  <c r="E95" i="9"/>
  <c r="E159" i="2"/>
  <c r="J151" i="15" l="1"/>
  <c r="J162" i="15" s="1"/>
  <c r="D160" i="15"/>
  <c r="H108" i="9"/>
  <c r="I95" i="9"/>
</calcChain>
</file>

<file path=xl/sharedStrings.xml><?xml version="1.0" encoding="utf-8"?>
<sst xmlns="http://schemas.openxmlformats.org/spreadsheetml/2006/main" count="1885" uniqueCount="456">
  <si>
    <t>comprensorio</t>
  </si>
  <si>
    <t xml:space="preserve">distretto </t>
  </si>
  <si>
    <t>fonti</t>
  </si>
  <si>
    <t>portata</t>
  </si>
  <si>
    <t>Brenta Sx</t>
  </si>
  <si>
    <t>canale industriale</t>
  </si>
  <si>
    <t>sollevamento Pove</t>
  </si>
  <si>
    <t>sollevamento Boschi o Grotte</t>
  </si>
  <si>
    <t>sollevamento Rubbi</t>
  </si>
  <si>
    <t>pluvirriguo Bassano</t>
  </si>
  <si>
    <t>risorgive sinistra Brenta</t>
  </si>
  <si>
    <t>Pozzo Boschetti</t>
  </si>
  <si>
    <t>Pozzo Fior</t>
  </si>
  <si>
    <t>Sollevamento Arcadia</t>
  </si>
  <si>
    <t>Pozzo Macello Cittadella</t>
  </si>
  <si>
    <t>Pozzo Vaglio</t>
  </si>
  <si>
    <t>Centrale Pluvirriguo Motte</t>
  </si>
  <si>
    <t>Pozzo Mai</t>
  </si>
  <si>
    <t xml:space="preserve">Pozzo Scapin </t>
  </si>
  <si>
    <t>sinistra Brenta</t>
  </si>
  <si>
    <t>Pozzo Giachele</t>
  </si>
  <si>
    <t>Pozzo Casaretta</t>
  </si>
  <si>
    <t>Pozzo Olivetto</t>
  </si>
  <si>
    <t xml:space="preserve">paratoie presa Colomba </t>
  </si>
  <si>
    <t>Brenta Dx</t>
  </si>
  <si>
    <t>destra Brenta</t>
  </si>
  <si>
    <t>paratoie presa colomba</t>
  </si>
  <si>
    <t>Pozzo San Giovanni</t>
  </si>
  <si>
    <t>Pozzo San Valentino</t>
  </si>
  <si>
    <t>Pozzo Borghi</t>
  </si>
  <si>
    <t>Pozzo Belvedere</t>
  </si>
  <si>
    <t>Pozzo Ospitale</t>
  </si>
  <si>
    <t>Sollevamento Finesso</t>
  </si>
  <si>
    <t>Pozzo Ceresone</t>
  </si>
  <si>
    <t>Pozzo Sesso</t>
  </si>
  <si>
    <t>Pozzo Dieda</t>
  </si>
  <si>
    <t>Pozzo Chiesa</t>
  </si>
  <si>
    <t>Pozzo Fratta</t>
  </si>
  <si>
    <t>Pozzo Spessa</t>
  </si>
  <si>
    <t>Pozzo Bissara</t>
  </si>
  <si>
    <t>Sollevamento Meneghini</t>
  </si>
  <si>
    <t>Pozzo Rezzonico</t>
  </si>
  <si>
    <t>Pozzo Ceresina</t>
  </si>
  <si>
    <t>Pozzo Vegre</t>
  </si>
  <si>
    <t>Pozzo Albereria</t>
  </si>
  <si>
    <t xml:space="preserve">Pozzo Lanzè </t>
  </si>
  <si>
    <t>Pozzo Longa</t>
  </si>
  <si>
    <t>Pozzo Mezzalira</t>
  </si>
  <si>
    <t>Pozzo Ancignano</t>
  </si>
  <si>
    <t>Pozzo Lirosa</t>
  </si>
  <si>
    <t>Pozzo Turca</t>
  </si>
  <si>
    <t>Pozzo Cumana</t>
  </si>
  <si>
    <t>Pozzo Cà Alta</t>
  </si>
  <si>
    <t>Pozzo Cumanella</t>
  </si>
  <si>
    <t>Pozzo Carraro</t>
  </si>
  <si>
    <t>Pozzo Armedola</t>
  </si>
  <si>
    <t>Pozzo Vallazza</t>
  </si>
  <si>
    <t>Pozzo Bressanvido</t>
  </si>
  <si>
    <t>Pozzo Tergola</t>
  </si>
  <si>
    <t>Pozzo Tesina</t>
  </si>
  <si>
    <t>Pluvirriguo Breganze</t>
  </si>
  <si>
    <t>Pluvirriguo Mirabella</t>
  </si>
  <si>
    <t>Presa Mordini roggia Breganze</t>
  </si>
  <si>
    <t>Ancignano</t>
  </si>
  <si>
    <t>Viera</t>
  </si>
  <si>
    <t>Lirosa</t>
  </si>
  <si>
    <t>Tesina</t>
  </si>
  <si>
    <t>Bottesella</t>
  </si>
  <si>
    <t>Palmirona</t>
  </si>
  <si>
    <t>Astichello</t>
  </si>
  <si>
    <t>Boieroni</t>
  </si>
  <si>
    <t>Cumanella</t>
  </si>
  <si>
    <t>Pedron</t>
  </si>
  <si>
    <t>Turca</t>
  </si>
  <si>
    <t>Cumana</t>
  </si>
  <si>
    <t>Cumanella 7 Cappelle</t>
  </si>
  <si>
    <t>Garzadora</t>
  </si>
  <si>
    <t>Lanzè</t>
  </si>
  <si>
    <t>Usellin</t>
  </si>
  <si>
    <t>Golina</t>
  </si>
  <si>
    <t>Regazzo</t>
  </si>
  <si>
    <t>Armedola</t>
  </si>
  <si>
    <t>Novello Rigon</t>
  </si>
  <si>
    <t>Del Prete</t>
  </si>
  <si>
    <t>Vittoria</t>
  </si>
  <si>
    <t>Pasini</t>
  </si>
  <si>
    <t>Cristofari</t>
  </si>
  <si>
    <t>Castellaro</t>
  </si>
  <si>
    <t>Arcadia</t>
  </si>
  <si>
    <t>Tergola comprese f. Marzare</t>
  </si>
  <si>
    <t>Regazzo a Quinto</t>
  </si>
  <si>
    <t>Presa roggia Calderara</t>
  </si>
  <si>
    <t>Presa roggia Chiericata</t>
  </si>
  <si>
    <t>Presa roggia Moneghina</t>
  </si>
  <si>
    <t>Fontana Fossetta</t>
  </si>
  <si>
    <t>Fontana Friga</t>
  </si>
  <si>
    <t>Fontana Casona</t>
  </si>
  <si>
    <t>Lama</t>
  </si>
  <si>
    <t>Fratta Busatta</t>
  </si>
  <si>
    <t>Porella</t>
  </si>
  <si>
    <t>Grimanella</t>
  </si>
  <si>
    <t>Cà Brusà</t>
  </si>
  <si>
    <t>Monella</t>
  </si>
  <si>
    <t>Riello Sinistra</t>
  </si>
  <si>
    <t>Vicelli</t>
  </si>
  <si>
    <t>Pesavento</t>
  </si>
  <si>
    <t>Baldisseri</t>
  </si>
  <si>
    <t>Ceresone</t>
  </si>
  <si>
    <t>Contessa Marca</t>
  </si>
  <si>
    <t>Cannelli</t>
  </si>
  <si>
    <t>Dieda</t>
  </si>
  <si>
    <t>Cappella</t>
  </si>
  <si>
    <t>Mattarella</t>
  </si>
  <si>
    <t>Pila</t>
  </si>
  <si>
    <t>Fontanon del Diavolo</t>
  </si>
  <si>
    <t>Finco</t>
  </si>
  <si>
    <t>Ceresina</t>
  </si>
  <si>
    <t>Poina</t>
  </si>
  <si>
    <t>Tesina Bacchiglione</t>
  </si>
  <si>
    <t>Sollevamento Settimo</t>
  </si>
  <si>
    <t>Sollevamento Longare</t>
  </si>
  <si>
    <t>Sollevamento Colzè</t>
  </si>
  <si>
    <t>mc/sec</t>
  </si>
  <si>
    <t>scarico Ramon</t>
  </si>
  <si>
    <t>scarico Chiorino</t>
  </si>
  <si>
    <t>scarico Cartara</t>
  </si>
  <si>
    <t>scarico Brentella Cognarola</t>
  </si>
  <si>
    <t>scarico Cappella Brentellona</t>
  </si>
  <si>
    <t>scarico Sette Case Marchesane</t>
  </si>
  <si>
    <t>scarico Crosara Nove</t>
  </si>
  <si>
    <t>scarico Pilona</t>
  </si>
  <si>
    <t>scarico Rossetto</t>
  </si>
  <si>
    <t>scarico Castagnara</t>
  </si>
  <si>
    <t>scarico Contarina a Piazzola</t>
  </si>
  <si>
    <t>scarico Tremignon</t>
  </si>
  <si>
    <t>scarico Rezzonico Monegale</t>
  </si>
  <si>
    <t>scarico rio Porra</t>
  </si>
  <si>
    <t>scarico Tergola in Tesina</t>
  </si>
  <si>
    <t>scarico Regazzo in Tesina</t>
  </si>
  <si>
    <t>totale</t>
  </si>
  <si>
    <t>giugno</t>
  </si>
  <si>
    <t>luglio</t>
  </si>
  <si>
    <t>agosto</t>
  </si>
  <si>
    <t>settembre</t>
  </si>
  <si>
    <t>mc</t>
  </si>
  <si>
    <t>scarico Centrale San Lazzaro</t>
  </si>
  <si>
    <t>(Rosà+Dolfina)</t>
  </si>
  <si>
    <t>scarico Chioro a Facca</t>
  </si>
  <si>
    <t>INDUSTRIALE</t>
  </si>
  <si>
    <t>SINISTRA BRENTA</t>
  </si>
  <si>
    <t>RISORGIVE SINISTRA</t>
  </si>
  <si>
    <t>DESTRA BRENTA</t>
  </si>
  <si>
    <t>TESINA BACCHIGLIONE</t>
  </si>
  <si>
    <t>PL. BASSANO</t>
  </si>
  <si>
    <t>PL. BREGANZE</t>
  </si>
  <si>
    <t>PL. ROMANO SACRO CUORE</t>
  </si>
  <si>
    <t>PL. ROMANO SPIN</t>
  </si>
  <si>
    <t>PL. ROSSANO</t>
  </si>
  <si>
    <t>PL. PIANEZZE</t>
  </si>
  <si>
    <t>PL .LORIA</t>
  </si>
  <si>
    <t>PL. CASTION</t>
  </si>
  <si>
    <t>PL. RAMON</t>
  </si>
  <si>
    <t>PL. MOTTE</t>
  </si>
  <si>
    <t>PL. PRESINA</t>
  </si>
  <si>
    <t>PL. MAROSTICA</t>
  </si>
  <si>
    <t>PL. RAMPAZZO</t>
  </si>
  <si>
    <t>PL. CAMISANO</t>
  </si>
  <si>
    <t>PL. NOVE</t>
  </si>
  <si>
    <t>PL. MARCHESANE</t>
  </si>
  <si>
    <t>PL. CANOLA</t>
  </si>
  <si>
    <t>PL. CASSOLA</t>
  </si>
  <si>
    <t>SOMMA ASPERSIONE</t>
  </si>
  <si>
    <t>risorgive sx</t>
  </si>
  <si>
    <t>VAGLIO INTERO</t>
  </si>
  <si>
    <t>MACELLO ALTO</t>
  </si>
  <si>
    <t>CAMPANELLO</t>
  </si>
  <si>
    <t>SAM FIOR</t>
  </si>
  <si>
    <t>TOTALE IMPIANTI RISORGIVE SX</t>
  </si>
  <si>
    <t>resto risorgive sx</t>
  </si>
  <si>
    <t>ORIENTALE</t>
  </si>
  <si>
    <t>CENTRALE</t>
  </si>
  <si>
    <t>OCCIDENTALE PONENTE</t>
  </si>
  <si>
    <t>ROSA</t>
  </si>
  <si>
    <t>BALBI</t>
  </si>
  <si>
    <t>MORANDA</t>
  </si>
  <si>
    <t>MUNARA</t>
  </si>
  <si>
    <t>DOLFINA</t>
  </si>
  <si>
    <t>VICA CAPPELLA</t>
  </si>
  <si>
    <t>CIVRANA</t>
  </si>
  <si>
    <t>MICHIELA</t>
  </si>
  <si>
    <t>MOROSINA</t>
  </si>
  <si>
    <t>BERNARDA</t>
  </si>
  <si>
    <t>TRONA</t>
  </si>
  <si>
    <t>MICHELA</t>
  </si>
  <si>
    <t>CANALE UNICO</t>
  </si>
  <si>
    <t>MOLINA</t>
  </si>
  <si>
    <t>CONTARINA</t>
  </si>
  <si>
    <t>REZZONICO</t>
  </si>
  <si>
    <t>GRIMANA NUOVA</t>
  </si>
  <si>
    <t>ISACCHINA INFERIORE</t>
  </si>
  <si>
    <t>GRIMANA VECCHIA</t>
  </si>
  <si>
    <t>CONTESSA</t>
  </si>
  <si>
    <t>TERGOLA</t>
  </si>
  <si>
    <t>MONEGHINA</t>
  </si>
  <si>
    <t>ARMEDOLA</t>
  </si>
  <si>
    <t>PUINA</t>
  </si>
  <si>
    <t>CERESONE</t>
  </si>
  <si>
    <t>FONTANE</t>
  </si>
  <si>
    <t>TESINELLA</t>
  </si>
  <si>
    <t>ROGGIA BREGANZE</t>
  </si>
  <si>
    <t>SOMMA SCORRIMENTO</t>
  </si>
  <si>
    <t>TOTALE IMPIANTI DESTRA</t>
  </si>
  <si>
    <t>SO SAM SETTIMO</t>
  </si>
  <si>
    <t>SO SAM LONGARE</t>
  </si>
  <si>
    <t>TOTALE IMPIANTI BACCHIGLIONE DX</t>
  </si>
  <si>
    <t>RESTO IMPIANTI DX</t>
  </si>
  <si>
    <t>VAGLIO OVEST</t>
  </si>
  <si>
    <t>VAGLIO SUD</t>
  </si>
  <si>
    <t>MACELLO CITT. SX</t>
  </si>
  <si>
    <t>MACELLO CITT. DX</t>
  </si>
  <si>
    <t>VAGLIO EST</t>
  </si>
  <si>
    <t>POZZO BOSCHETTI</t>
  </si>
  <si>
    <t>richiesta rinnovo</t>
  </si>
  <si>
    <t>CANONE ANNUO in €</t>
  </si>
  <si>
    <t>scadenza</t>
  </si>
  <si>
    <t>pratica</t>
  </si>
  <si>
    <t>fonte</t>
  </si>
  <si>
    <t>falda</t>
  </si>
  <si>
    <t>IDROELETTRICO</t>
  </si>
  <si>
    <t>acqua pubblica di superficie</t>
  </si>
  <si>
    <t>moduli concessi</t>
  </si>
  <si>
    <t>SIGRIAN</t>
  </si>
  <si>
    <t>decreto concessione e/o disciplinare</t>
  </si>
  <si>
    <t>Ceresone-Arlesega</t>
  </si>
  <si>
    <t>Contarina -Isola</t>
  </si>
  <si>
    <t>KW</t>
  </si>
  <si>
    <t>PD-1012IIC</t>
  </si>
  <si>
    <t>PD-1019IIC</t>
  </si>
  <si>
    <t>Destra Brenta</t>
  </si>
  <si>
    <t>Sinistra Brenta</t>
  </si>
  <si>
    <t>SX</t>
  </si>
  <si>
    <t>DX</t>
  </si>
  <si>
    <t>PD-0815IIC</t>
  </si>
  <si>
    <t>n° 25 pozzi ??????</t>
  </si>
  <si>
    <t>PD-R1322</t>
  </si>
  <si>
    <t>PD-R1321</t>
  </si>
  <si>
    <t>PD-R1215</t>
  </si>
  <si>
    <t>PD-1069IIC</t>
  </si>
  <si>
    <t>Contarina - Canale Sega</t>
  </si>
  <si>
    <t>decreto 232 del 22.12.2016 - disciplinare rep. n. 130 del 21.12.2016</t>
  </si>
  <si>
    <t>PD-R0664</t>
  </si>
  <si>
    <t>fada</t>
  </si>
  <si>
    <t>VARIE</t>
  </si>
  <si>
    <t>30 anni</t>
  </si>
  <si>
    <t>bozza inviata a noi dal Genio  TV nostro prot. 2202 del 09.02.2015 mai firmata</t>
  </si>
  <si>
    <t>TV-5176</t>
  </si>
  <si>
    <t>TV-5174</t>
  </si>
  <si>
    <t>bozza inviata a noi dal Genio TV nostro prot. 2203 del 09.02.2015 mai firmata</t>
  </si>
  <si>
    <t>DX-SX</t>
  </si>
  <si>
    <t>Destra e Sinistra Brenta</t>
  </si>
  <si>
    <t>prot. 18568/2000</t>
  </si>
  <si>
    <t>Dolfina - Ponte Paoletti</t>
  </si>
  <si>
    <t>VI-640/BR</t>
  </si>
  <si>
    <t>47.69 medi e 69 massimi</t>
  </si>
  <si>
    <r>
      <t xml:space="preserve">inviato dal Genio VI schema disciplinare vedi nostro prot. n. 13837 del 20 ottobre 2016 - versamento cauzionale, canone di anticipo anno 2016 </t>
    </r>
    <r>
      <rPr>
        <b/>
        <sz val="11"/>
        <color theme="1"/>
        <rFont val="Calibri"/>
        <family val="2"/>
        <scheme val="minor"/>
      </rPr>
      <t>€ 3976.22</t>
    </r>
  </si>
  <si>
    <r>
      <t xml:space="preserve">Attraversamento in sub-alveo fiume Brenta con condotta adduzione località Marchesane (pagato solo per l'anno 08.02.2002 </t>
    </r>
    <r>
      <rPr>
        <b/>
        <sz val="11"/>
        <color theme="1"/>
        <rFont val="Calibri"/>
        <family val="2"/>
        <scheme val="minor"/>
      </rPr>
      <t>€ 1831.16</t>
    </r>
    <r>
      <rPr>
        <sz val="11"/>
        <color theme="1"/>
        <rFont val="Calibri"/>
        <family val="2"/>
        <scheme val="minor"/>
      </rPr>
      <t>)</t>
    </r>
  </si>
  <si>
    <t>Canone per costruzione di un opera di presa in destra idrografica del fiume Brenta, località Marchesane in Comune di Bassano del Grappa</t>
  </si>
  <si>
    <t>Canone concessione attraversamento subalveo fiume Tesina superiore con condotta irrigua in comune di Sandrigo</t>
  </si>
  <si>
    <t>VI-91_00608/N</t>
  </si>
  <si>
    <t>VI-64_01526/N</t>
  </si>
  <si>
    <t>Canone costruzione chiavica di scolo attraverso l'argine sx del f. Tesina per lo scarico acque r. Tergola in comune di Quinto Vicentino</t>
  </si>
  <si>
    <t>VI-64_10938</t>
  </si>
  <si>
    <t>VI-81_00193/N</t>
  </si>
  <si>
    <t>Canone costruzione di una piattaforma in c.a. impianto sollevamento irriguo ed attraversamento dell'argine sx del fiume Tesina località Capitello in comune di Longare</t>
  </si>
  <si>
    <t>Sinistra e Destra Brenta</t>
  </si>
  <si>
    <t>VI-22/BR/GD</t>
  </si>
  <si>
    <t>367.5 massimi medi 339 di cui 67.44 da consegnare alla r. Rosà</t>
  </si>
  <si>
    <t>richiesta di rinnovo nostro prot. 7961 del 07.06.2013 inviata al Genio VI</t>
  </si>
  <si>
    <t>VI-601/BA</t>
  </si>
  <si>
    <t>richiesta sanatoria al Genio VI nostro prot. 0601 del 15.02.1999 (dichiarato che l'acqua viene utilizzata dal 1977) - vedi anche autorizzazione annuale concessa dal Genio VI per l'anno 1988 loro prot. 1293 del 20 .02. 1988 nostro prot. 1223 del 01.03.1988</t>
  </si>
  <si>
    <t>VI-391/TE</t>
  </si>
  <si>
    <t>domanda di attingimento inviata al Genio VI il 15.02.1988 nostro prot. 853 - autorizzazione anno 1988 prot. 1294 del 25.02.1988 rilasciata dal Genio VI</t>
  </si>
  <si>
    <t>VI-1097/TE</t>
  </si>
  <si>
    <t>VI-13/BR/GD</t>
  </si>
  <si>
    <t xml:space="preserve">domanda di concessione in via di sanatoria </t>
  </si>
  <si>
    <t>richiesti 140.1934 il 29.01.1962 nostro prot. 141</t>
  </si>
  <si>
    <t>VI-12/BR/GD</t>
  </si>
  <si>
    <t>falda/risorgive</t>
  </si>
  <si>
    <t>11.02.2040</t>
  </si>
  <si>
    <t>derivazione Marchesane (ex Grappa Cimone) data domanda 13.12.1958 rep. n. 15537</t>
  </si>
  <si>
    <t>vedi sotto su elenco idroelettrico</t>
  </si>
  <si>
    <t>VI-641/BR</t>
  </si>
  <si>
    <t>Concessione di piccola derivazione d'acqua dal canale Unico ad uso idroelettrico località Sette Case</t>
  </si>
  <si>
    <t>medi 90 massimi 110</t>
  </si>
  <si>
    <t>decreto n. 417 del 09.12.2013 - disciplinare n. 175 del 03.12.2013</t>
  </si>
  <si>
    <t>Pozzo Moneghina</t>
  </si>
  <si>
    <t>N.D.</t>
  </si>
  <si>
    <t>VI-1131/TE</t>
  </si>
  <si>
    <t>decreto n. 286 del 13.06.2011</t>
  </si>
  <si>
    <t>7 anni</t>
  </si>
  <si>
    <t>VI-01/TE/GD</t>
  </si>
  <si>
    <t>decreto Ministro LL.PP. E Ministro Finanze n. 546 del 06.02.1959</t>
  </si>
  <si>
    <t>70 anni dal 18.04.1958</t>
  </si>
  <si>
    <t>nostro prot. 2517 del 31.05.2000 inviato al Magistrato Alle Acque vicenza</t>
  </si>
  <si>
    <t>presa canale Tronco Basso (derivazione DX per Marchesane)</t>
  </si>
  <si>
    <t>VI-1/BR/GD (già 172/BR)</t>
  </si>
  <si>
    <t>derrivazione d'acqua dal fiume Brenta località Mignano (presa canale Tronco Basso derivazione per la SX)</t>
  </si>
  <si>
    <t>rep. 3052 del 26.03.1947</t>
  </si>
  <si>
    <t>14 (con variazioni di portata durante l'anno)</t>
  </si>
  <si>
    <t>VI-15_18862</t>
  </si>
  <si>
    <t>Canone sfalcio prodotti erbosi su porzione di 19800 mq di golena destra del fiume Brenta in località San Lazzaro di Bassano del Grappa</t>
  </si>
  <si>
    <t>decreto n. 104 del 11.10.2016 - disciplinare rep. n. 964 del 29.09.2016</t>
  </si>
  <si>
    <t>31.12.2022</t>
  </si>
  <si>
    <t>VI-543/BR</t>
  </si>
  <si>
    <t>VI-397/BR</t>
  </si>
  <si>
    <t>Concessione di derivazione roggia Brenarda  in località Contrà Sole a Cartigliano</t>
  </si>
  <si>
    <t>VI.431/BR</t>
  </si>
  <si>
    <t>43 massimi e 37.75 medi</t>
  </si>
  <si>
    <t>325 massimi e 285 medi</t>
  </si>
  <si>
    <t>domanda in data 23.09.2002 in attesa di definizione</t>
  </si>
  <si>
    <t>15 anni (14/10/2025)</t>
  </si>
  <si>
    <t>disciplinare rep. n. 554 del 28.09.2010  decreto n. 12 del 14.10.2010</t>
  </si>
  <si>
    <t>disciplinare rep. n. 116 del 22.10.2014 decreto 468 del 30.10.2014</t>
  </si>
  <si>
    <t>20 anni (30.10.2034)</t>
  </si>
  <si>
    <t>20 anni (22.12.2036)</t>
  </si>
  <si>
    <t>decreto di concessione n. 121 del 27.10.2016 disciplinare n. 179 del 25.10.2016</t>
  </si>
  <si>
    <t>20 anni (27.10.2036)</t>
  </si>
  <si>
    <t>20 anni (09.12.2033)</t>
  </si>
  <si>
    <t>roggia Rosà ruota idraulica a San Lazzaro</t>
  </si>
  <si>
    <t>medi 18.60</t>
  </si>
  <si>
    <t>presa d'atto prot. n. 336160 del 27.06.2008 d'installazione ruota idraulica ai fini sperimentali accordata per 12 mesi con possibilità di richiedere proroghe</t>
  </si>
  <si>
    <t>richiesta proroga del 1.07.2019 e concessa fino al 23.07.2020</t>
  </si>
  <si>
    <t>canale Unico Unica Energia</t>
  </si>
  <si>
    <t>medi 75 massimi 100</t>
  </si>
  <si>
    <t>medi 494 massimi 635</t>
  </si>
  <si>
    <t>decerto concessione n. 91 del 16.05.2016 disciplinare n. 213 del 27.05.2011</t>
  </si>
  <si>
    <t>22 anni (16.05.2038)</t>
  </si>
  <si>
    <t>Concessione di derivazione d'acqua dalla roggia Cappella Brentellona ruota idraulica</t>
  </si>
  <si>
    <t>PD-1016IIC</t>
  </si>
  <si>
    <t>10 medi</t>
  </si>
  <si>
    <t>decreto di concessione n. 157 del 09.07.2012 - disciplinare n. 674 del 04.07.2012</t>
  </si>
  <si>
    <t>15 anni (09.07.2027)</t>
  </si>
  <si>
    <r>
      <t>Concessione canone concessione derivazione acqua dal fiume Brenta canale Medoaco</t>
    </r>
    <r>
      <rPr>
        <b/>
        <sz val="12"/>
        <color rgb="FF0070C0"/>
        <rFont val="Calibri"/>
        <family val="2"/>
        <scheme val="minor"/>
      </rPr>
      <t xml:space="preserve"> uso irriguo</t>
    </r>
  </si>
  <si>
    <r>
      <t xml:space="preserve">Concessione canone concessione derivazione acqua dal fiume Brenta canale Medoaco
</t>
    </r>
    <r>
      <rPr>
        <b/>
        <sz val="11"/>
        <color theme="1"/>
        <rFont val="Calibri"/>
        <family val="2"/>
        <scheme val="minor"/>
      </rPr>
      <t>(</t>
    </r>
    <r>
      <rPr>
        <b/>
        <sz val="12"/>
        <color theme="1"/>
        <rFont val="Calibri"/>
        <family val="2"/>
        <scheme val="minor"/>
      </rPr>
      <t>uso idroelettrico)</t>
    </r>
  </si>
  <si>
    <r>
      <t xml:space="preserve">Concessione di derivazione derivazione acqua dallo scarico della centrale di San Lazzaro 1° salto
</t>
    </r>
    <r>
      <rPr>
        <b/>
        <sz val="12"/>
        <color theme="1"/>
        <rFont val="Calibri"/>
        <family val="2"/>
        <scheme val="minor"/>
      </rPr>
      <t>II SALTO</t>
    </r>
  </si>
  <si>
    <t>medi 128.40</t>
  </si>
  <si>
    <t>decreto n. 148 del 25.10.1994</t>
  </si>
  <si>
    <t>19 anni (12.06.2013)</t>
  </si>
  <si>
    <r>
      <t xml:space="preserve">decreto n. 20 del 26.06.1987 - disciplinare n. 771 di rep. del 26.06.1987 successivo decreto n. 148 del 25.10.1994
</t>
    </r>
    <r>
      <rPr>
        <b/>
        <sz val="12"/>
        <color theme="1"/>
        <rFont val="Calibri"/>
        <family val="2"/>
        <scheme val="minor"/>
      </rPr>
      <t>I° SALTO</t>
    </r>
  </si>
  <si>
    <t>VI-22/BR/GD ex 62H/BR</t>
  </si>
  <si>
    <t>sorvegliante</t>
  </si>
  <si>
    <t>Piovesan</t>
  </si>
  <si>
    <t>Simonetto</t>
  </si>
  <si>
    <t>Boldrin</t>
  </si>
  <si>
    <t>Carolo</t>
  </si>
  <si>
    <t>Pizzato</t>
  </si>
  <si>
    <t>Soster</t>
  </si>
  <si>
    <t>Fontana</t>
  </si>
  <si>
    <t>Maragno</t>
  </si>
  <si>
    <t>Dorio Ad.</t>
  </si>
  <si>
    <t>Dorio Ar.</t>
  </si>
  <si>
    <t>Garbin</t>
  </si>
  <si>
    <t>Romare</t>
  </si>
  <si>
    <t>media % giugno</t>
  </si>
  <si>
    <t>media % luglio</t>
  </si>
  <si>
    <t>media % agosto</t>
  </si>
  <si>
    <t>media % settembre</t>
  </si>
  <si>
    <t>derivate giugno</t>
  </si>
  <si>
    <t>derivate luglio</t>
  </si>
  <si>
    <t>derivate agosto</t>
  </si>
  <si>
    <t>derivate settembre</t>
  </si>
  <si>
    <t>gg</t>
  </si>
  <si>
    <t>mc/s</t>
  </si>
  <si>
    <t>Vol. tot</t>
  </si>
  <si>
    <t>ha scorr.</t>
  </si>
  <si>
    <t>ha pioggia</t>
  </si>
  <si>
    <t>tot. Sup. ha</t>
  </si>
  <si>
    <t>litri/s x Ha</t>
  </si>
  <si>
    <t>s</t>
  </si>
  <si>
    <t>u</t>
  </si>
  <si>
    <t>p</t>
  </si>
  <si>
    <t>e</t>
  </si>
  <si>
    <t>r</t>
  </si>
  <si>
    <t>f</t>
  </si>
  <si>
    <t>i</t>
  </si>
  <si>
    <t>c</t>
  </si>
  <si>
    <t>g</t>
  </si>
  <si>
    <t>per</t>
  </si>
  <si>
    <t>z</t>
  </si>
  <si>
    <t>o</t>
  </si>
  <si>
    <t>n</t>
  </si>
  <si>
    <t>a</t>
  </si>
  <si>
    <t>sup. irr. Tot. in %</t>
  </si>
  <si>
    <t>al di sotto del 30% d'irrigazione la portata dei canali viene mantenuta per garantire il deflusso minimo vitale</t>
  </si>
  <si>
    <t>media</t>
  </si>
  <si>
    <t>varia</t>
  </si>
  <si>
    <t>scarico bacino della Forca</t>
  </si>
  <si>
    <t>scarico Roggia del Molino</t>
  </si>
  <si>
    <t>ANNO</t>
  </si>
  <si>
    <t>volumi totali utilizzati sigrian APRILE</t>
  </si>
  <si>
    <t>APRILE</t>
  </si>
  <si>
    <t>paratoie presa colomba (C.UNICO)</t>
  </si>
  <si>
    <t>paratoie presa Colomba (COLOMBA-UNICO)</t>
  </si>
  <si>
    <t>presa canale Tronco Basso (POMPE S. VITO)</t>
  </si>
  <si>
    <t>al netto scarichi</t>
  </si>
  <si>
    <t>mc/mese</t>
  </si>
  <si>
    <t>volume mc mese</t>
  </si>
  <si>
    <t>MAGGIO</t>
  </si>
  <si>
    <t>mc/s giorno</t>
  </si>
  <si>
    <t>volumi totali utilizzati sigrian MAGGIO</t>
  </si>
  <si>
    <t>GIUGNO</t>
  </si>
  <si>
    <t>scarico Bernarda Cartigliano</t>
  </si>
  <si>
    <t>LUGLIO</t>
  </si>
  <si>
    <t>volumi totali utilizzati sigrian GIUGNO</t>
  </si>
  <si>
    <t>mc giorno</t>
  </si>
  <si>
    <t>AGOSTO</t>
  </si>
  <si>
    <t>SETTEMBRE</t>
  </si>
  <si>
    <t>TOTALI</t>
  </si>
  <si>
    <t>totale canale industriale</t>
  </si>
  <si>
    <t>S I G R I A N</t>
  </si>
  <si>
    <t>totale risorgive sinistra Brenta</t>
  </si>
  <si>
    <t>totale sinistra Brenta</t>
  </si>
  <si>
    <t>totale destra Brenta</t>
  </si>
  <si>
    <t>totale Tesina Bacchiglione</t>
  </si>
  <si>
    <t>totale mese mc</t>
  </si>
  <si>
    <t>volumi totali utilizzati sigrian LUGLIO</t>
  </si>
  <si>
    <t>volumi totali utilizzati sigrian AGOSTO</t>
  </si>
  <si>
    <t>volumi totali utilizzati sigrian SETTEMBRE</t>
  </si>
  <si>
    <t>somma inserita in Chiericata</t>
  </si>
  <si>
    <t>somma inserita in tronco basso</t>
  </si>
  <si>
    <t>somma presa colomba sx+dx</t>
  </si>
  <si>
    <r>
      <t xml:space="preserve">superficie catastini irrigui </t>
    </r>
    <r>
      <rPr>
        <b/>
        <sz val="18"/>
        <color theme="1"/>
        <rFont val="Calibri"/>
        <family val="2"/>
        <scheme val="minor"/>
      </rPr>
      <t>2020</t>
    </r>
  </si>
  <si>
    <t>somma inserita in pozzo maglio breganze</t>
  </si>
  <si>
    <t>FIOR NORD</t>
  </si>
  <si>
    <t>FIOR EST</t>
  </si>
  <si>
    <t>FIOR SUD</t>
  </si>
  <si>
    <t>FIOR OVEST</t>
  </si>
  <si>
    <t>1^ CAMPANELLO SAM</t>
  </si>
  <si>
    <t>2^ CAMPANELLO SAM</t>
  </si>
  <si>
    <t>PRINCIPALE (tronco basso)</t>
  </si>
  <si>
    <t>TOTALE IMPIANTI SINISTRA SCORRIMENTO</t>
  </si>
  <si>
    <r>
      <t xml:space="preserve">distretti </t>
    </r>
    <r>
      <rPr>
        <b/>
        <sz val="11"/>
        <color rgb="FF9C0006"/>
        <rFont val="Calibri"/>
        <family val="2"/>
        <scheme val="minor"/>
      </rPr>
      <t>ASPERSIONE</t>
    </r>
    <r>
      <rPr>
        <sz val="11"/>
        <color rgb="FF9C0006"/>
        <rFont val="Calibri"/>
        <family val="2"/>
        <scheme val="minor"/>
      </rPr>
      <t xml:space="preserve"> (PL)</t>
    </r>
  </si>
  <si>
    <t>distretti scorrimento</t>
  </si>
  <si>
    <t>impianti</t>
  </si>
  <si>
    <r>
      <t xml:space="preserve">distretti </t>
    </r>
    <r>
      <rPr>
        <b/>
        <sz val="11"/>
        <color rgb="FF006100"/>
        <rFont val="Calibri"/>
        <family val="2"/>
        <scheme val="minor"/>
      </rPr>
      <t>SCORRIMENTO</t>
    </r>
    <r>
      <rPr>
        <sz val="11"/>
        <color rgb="FF006100"/>
        <rFont val="Calibri"/>
        <family val="2"/>
        <scheme val="minor"/>
      </rPr>
      <t xml:space="preserve"> +</t>
    </r>
    <r>
      <rPr>
        <b/>
        <sz val="11"/>
        <color rgb="FF006100"/>
        <rFont val="Calibri"/>
        <family val="2"/>
        <scheme val="minor"/>
      </rPr>
      <t xml:space="preserve"> IMPIANTI</t>
    </r>
  </si>
  <si>
    <t>SOMMA DISTRETTI TOTALI IN ha sigrian</t>
  </si>
  <si>
    <r>
      <rPr>
        <b/>
        <sz val="11"/>
        <color theme="1"/>
        <rFont val="Calibri"/>
        <family val="2"/>
        <scheme val="minor"/>
      </rPr>
      <t>Totale SX</t>
    </r>
    <r>
      <rPr>
        <sz val="11"/>
        <color theme="1"/>
        <rFont val="Calibri"/>
        <family val="2"/>
        <scheme val="minor"/>
      </rPr>
      <t xml:space="preserve"> irrigata ha scorr.+pluv.</t>
    </r>
  </si>
  <si>
    <r>
      <rPr>
        <b/>
        <sz val="11"/>
        <color theme="1"/>
        <rFont val="Calibri"/>
        <family val="2"/>
        <scheme val="minor"/>
      </rPr>
      <t>Totale DX</t>
    </r>
    <r>
      <rPr>
        <sz val="11"/>
        <color theme="1"/>
        <rFont val="Calibri"/>
        <family val="2"/>
        <scheme val="minor"/>
      </rPr>
      <t xml:space="preserve"> irrigata ha scorr.+pluv.</t>
    </r>
  </si>
  <si>
    <r>
      <rPr>
        <b/>
        <sz val="11"/>
        <color theme="1"/>
        <rFont val="Calibri"/>
        <family val="2"/>
        <scheme val="minor"/>
      </rPr>
      <t>Totale irriguo</t>
    </r>
    <r>
      <rPr>
        <sz val="11"/>
        <color theme="1"/>
        <rFont val="Calibri"/>
        <family val="2"/>
        <scheme val="minor"/>
      </rPr>
      <t xml:space="preserve"> in ha scorr.+pluv.</t>
    </r>
  </si>
  <si>
    <r>
      <rPr>
        <b/>
        <sz val="11"/>
        <color theme="1"/>
        <rFont val="Calibri"/>
        <family val="2"/>
        <scheme val="minor"/>
      </rPr>
      <t>Totale ASP.</t>
    </r>
    <r>
      <rPr>
        <sz val="11"/>
        <color theme="1"/>
        <rFont val="Calibri"/>
        <family val="2"/>
        <scheme val="minor"/>
      </rPr>
      <t xml:space="preserve"> dx+sx ha</t>
    </r>
  </si>
  <si>
    <t>codice punto scarico 107</t>
  </si>
  <si>
    <t>codice punto di scarico 271</t>
  </si>
  <si>
    <t>tot. Scarico</t>
  </si>
  <si>
    <t>di cui prelievo da
falda mc</t>
  </si>
  <si>
    <t>totale stagionale prelievo irriguo da fiume Brenta al netto degli scarichi mc</t>
  </si>
  <si>
    <r>
      <rPr>
        <b/>
        <sz val="11"/>
        <color theme="1"/>
        <rFont val="Calibri"/>
        <family val="2"/>
        <scheme val="minor"/>
      </rPr>
      <t>Tot. IRR.</t>
    </r>
    <r>
      <rPr>
        <sz val="11"/>
        <color theme="1"/>
        <rFont val="Calibri"/>
        <family val="2"/>
        <scheme val="minor"/>
      </rPr>
      <t xml:space="preserve"> scor. dx+sx ha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</si>
</sst>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3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1"/>
      <color theme="8"/>
      <name val="Calibri"/>
      <family val="2"/>
      <scheme val="minor"/>
    </font>
    <font>
      <strike/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34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0" fillId="0" borderId="0" xfId="0" applyNumberFormat="1"/>
    <xf numFmtId="3" fontId="0" fillId="0" borderId="0" xfId="0" applyNumberFormat="1"/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Border="1"/>
    <xf numFmtId="164" fontId="0" fillId="0" borderId="3" xfId="0" applyNumberFormat="1" applyBorder="1"/>
    <xf numFmtId="0" fontId="0" fillId="0" borderId="3" xfId="0" applyBorder="1"/>
    <xf numFmtId="3" fontId="0" fillId="0" borderId="3" xfId="0" applyNumberFormat="1" applyBorder="1"/>
    <xf numFmtId="0" fontId="0" fillId="0" borderId="5" xfId="0" applyBorder="1"/>
    <xf numFmtId="0" fontId="0" fillId="0" borderId="6" xfId="0" applyFill="1" applyBorder="1"/>
    <xf numFmtId="164" fontId="0" fillId="0" borderId="0" xfId="0" applyNumberFormat="1" applyBorder="1"/>
    <xf numFmtId="3" fontId="0" fillId="0" borderId="0" xfId="0" applyNumberFormat="1" applyBorder="1"/>
    <xf numFmtId="0" fontId="0" fillId="0" borderId="6" xfId="0" applyBorder="1"/>
    <xf numFmtId="0" fontId="6" fillId="0" borderId="0" xfId="0" applyFont="1" applyBorder="1"/>
    <xf numFmtId="164" fontId="4" fillId="0" borderId="0" xfId="0" applyNumberFormat="1" applyFont="1" applyFill="1" applyBorder="1"/>
    <xf numFmtId="0" fontId="0" fillId="0" borderId="8" xfId="0" applyBorder="1"/>
    <xf numFmtId="0" fontId="0" fillId="0" borderId="9" xfId="0" applyBorder="1"/>
    <xf numFmtId="164" fontId="0" fillId="0" borderId="9" xfId="0" applyNumberFormat="1" applyBorder="1"/>
    <xf numFmtId="3" fontId="0" fillId="0" borderId="9" xfId="0" applyNumberFormat="1" applyBorder="1"/>
    <xf numFmtId="0" fontId="0" fillId="0" borderId="2" xfId="0" applyBorder="1"/>
    <xf numFmtId="0" fontId="6" fillId="0" borderId="3" xfId="0" applyFont="1" applyBorder="1"/>
    <xf numFmtId="0" fontId="0" fillId="0" borderId="11" xfId="0" applyBorder="1"/>
    <xf numFmtId="0" fontId="6" fillId="0" borderId="9" xfId="0" applyFont="1" applyBorder="1"/>
    <xf numFmtId="0" fontId="7" fillId="0" borderId="0" xfId="0" applyFont="1"/>
    <xf numFmtId="3" fontId="5" fillId="0" borderId="0" xfId="0" applyNumberFormat="1" applyFont="1"/>
    <xf numFmtId="164" fontId="6" fillId="3" borderId="0" xfId="2" applyNumberFormat="1" applyFont="1" applyBorder="1"/>
    <xf numFmtId="0" fontId="6" fillId="6" borderId="0" xfId="1" applyFont="1" applyFill="1" applyBorder="1"/>
    <xf numFmtId="164" fontId="4" fillId="6" borderId="0" xfId="1" applyNumberFormat="1" applyFont="1" applyFill="1" applyBorder="1"/>
    <xf numFmtId="0" fontId="6" fillId="7" borderId="0" xfId="1" applyFont="1" applyFill="1" applyBorder="1"/>
    <xf numFmtId="164" fontId="4" fillId="7" borderId="0" xfId="1" applyNumberFormat="1" applyFont="1" applyFill="1" applyBorder="1"/>
    <xf numFmtId="0" fontId="6" fillId="8" borderId="0" xfId="1" applyFont="1" applyFill="1" applyBorder="1"/>
    <xf numFmtId="164" fontId="4" fillId="8" borderId="0" xfId="1" applyNumberFormat="1" applyFont="1" applyFill="1" applyBorder="1"/>
    <xf numFmtId="0" fontId="6" fillId="10" borderId="0" xfId="1" applyFont="1" applyFill="1" applyBorder="1"/>
    <xf numFmtId="164" fontId="4" fillId="10" borderId="0" xfId="1" applyNumberFormat="1" applyFont="1" applyFill="1" applyBorder="1"/>
    <xf numFmtId="164" fontId="0" fillId="0" borderId="0" xfId="0" applyNumberFormat="1" applyFill="1" applyBorder="1"/>
    <xf numFmtId="0" fontId="0" fillId="0" borderId="10" xfId="0" applyBorder="1"/>
    <xf numFmtId="0" fontId="3" fillId="0" borderId="0" xfId="3" applyFill="1" applyBorder="1"/>
    <xf numFmtId="164" fontId="3" fillId="0" borderId="0" xfId="3" applyNumberFormat="1" applyFill="1" applyBorder="1"/>
    <xf numFmtId="0" fontId="0" fillId="0" borderId="7" xfId="0" applyBorder="1"/>
    <xf numFmtId="0" fontId="6" fillId="0" borderId="0" xfId="1" applyFont="1" applyFill="1" applyBorder="1"/>
    <xf numFmtId="164" fontId="4" fillId="0" borderId="0" xfId="1" applyNumberFormat="1" applyFont="1" applyFill="1" applyBorder="1"/>
    <xf numFmtId="3" fontId="0" fillId="0" borderId="3" xfId="0" applyNumberFormat="1" applyFill="1" applyBorder="1"/>
    <xf numFmtId="3" fontId="0" fillId="0" borderId="9" xfId="0" applyNumberFormat="1" applyFill="1" applyBorder="1"/>
    <xf numFmtId="0" fontId="6" fillId="0" borderId="0" xfId="0" applyFont="1" applyFill="1" applyBorder="1"/>
    <xf numFmtId="164" fontId="0" fillId="0" borderId="3" xfId="0" applyNumberFormat="1" applyFill="1" applyBorder="1"/>
    <xf numFmtId="164" fontId="0" fillId="0" borderId="4" xfId="0" applyNumberFormat="1" applyFill="1" applyBorder="1"/>
    <xf numFmtId="164" fontId="0" fillId="0" borderId="7" xfId="0" applyNumberFormat="1" applyFill="1" applyBorder="1"/>
    <xf numFmtId="164" fontId="0" fillId="0" borderId="9" xfId="0" applyNumberFormat="1" applyFill="1" applyBorder="1"/>
    <xf numFmtId="164" fontId="0" fillId="0" borderId="10" xfId="0" applyNumberFormat="1" applyFill="1" applyBorder="1"/>
    <xf numFmtId="164" fontId="0" fillId="0" borderId="4" xfId="0" applyNumberFormat="1" applyBorder="1"/>
    <xf numFmtId="164" fontId="0" fillId="0" borderId="7" xfId="0" applyNumberFormat="1" applyBorder="1"/>
    <xf numFmtId="1" fontId="0" fillId="0" borderId="0" xfId="0" applyNumberFormat="1" applyAlignment="1">
      <alignment horizontal="center"/>
    </xf>
    <xf numFmtId="0" fontId="2" fillId="3" borderId="0" xfId="2"/>
    <xf numFmtId="3" fontId="2" fillId="3" borderId="0" xfId="2" applyNumberFormat="1"/>
    <xf numFmtId="3" fontId="2" fillId="3" borderId="15" xfId="2" applyNumberFormat="1" applyBorder="1"/>
    <xf numFmtId="0" fontId="1" fillId="2" borderId="0" xfId="1"/>
    <xf numFmtId="3" fontId="1" fillId="2" borderId="0" xfId="1" applyNumberFormat="1"/>
    <xf numFmtId="3" fontId="1" fillId="2" borderId="15" xfId="1" applyNumberFormat="1" applyBorder="1"/>
    <xf numFmtId="0" fontId="6" fillId="0" borderId="0" xfId="0" applyFont="1"/>
    <xf numFmtId="3" fontId="0" fillId="0" borderId="0" xfId="0" applyNumberFormat="1" applyFill="1"/>
    <xf numFmtId="3" fontId="11" fillId="0" borderId="11" xfId="0" applyNumberFormat="1" applyFont="1" applyBorder="1"/>
    <xf numFmtId="3" fontId="11" fillId="0" borderId="0" xfId="0" applyNumberFormat="1" applyFont="1" applyBorder="1"/>
    <xf numFmtId="0" fontId="0" fillId="0" borderId="2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3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164" fontId="3" fillId="0" borderId="0" xfId="3" applyNumberFormat="1" applyFill="1" applyBorder="1" applyAlignment="1">
      <alignment horizontal="center" vertical="center"/>
    </xf>
    <xf numFmtId="2" fontId="3" fillId="0" borderId="0" xfId="3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6" fillId="0" borderId="0" xfId="2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4" borderId="0" xfId="3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3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164" fontId="6" fillId="3" borderId="0" xfId="2" applyNumberFormat="1" applyFont="1" applyBorder="1" applyAlignment="1">
      <alignment horizontal="center" vertical="center" wrapText="1"/>
    </xf>
    <xf numFmtId="164" fontId="6" fillId="0" borderId="0" xfId="2" applyNumberFormat="1" applyFont="1" applyFill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/>
    </xf>
    <xf numFmtId="0" fontId="6" fillId="7" borderId="0" xfId="1" applyFont="1" applyFill="1" applyBorder="1" applyAlignment="1">
      <alignment horizontal="center" vertical="center" wrapText="1"/>
    </xf>
    <xf numFmtId="0" fontId="6" fillId="8" borderId="0" xfId="1" applyFont="1" applyFill="1" applyBorder="1" applyAlignment="1">
      <alignment horizontal="center" vertical="center" wrapText="1"/>
    </xf>
    <xf numFmtId="0" fontId="6" fillId="1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4" fillId="3" borderId="0" xfId="2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6" fillId="0" borderId="0" xfId="2" applyNumberFormat="1" applyFont="1" applyFill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4" borderId="0" xfId="3" applyFont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/>
    </xf>
    <xf numFmtId="2" fontId="6" fillId="0" borderId="0" xfId="3" applyNumberFormat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164" fontId="15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0" fontId="0" fillId="0" borderId="16" xfId="0" applyBorder="1"/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/>
    <xf numFmtId="0" fontId="0" fillId="0" borderId="19" xfId="0" applyBorder="1" applyAlignment="1">
      <alignment vertical="center"/>
    </xf>
    <xf numFmtId="166" fontId="0" fillId="0" borderId="19" xfId="0" applyNumberFormat="1" applyBorder="1" applyAlignment="1"/>
    <xf numFmtId="166" fontId="0" fillId="0" borderId="0" xfId="0" applyNumberFormat="1" applyBorder="1" applyAlignment="1"/>
    <xf numFmtId="166" fontId="0" fillId="0" borderId="16" xfId="0" applyNumberFormat="1" applyBorder="1" applyAlignment="1"/>
    <xf numFmtId="166" fontId="0" fillId="0" borderId="0" xfId="0" applyNumberFormat="1"/>
    <xf numFmtId="0" fontId="0" fillId="0" borderId="20" xfId="0" applyBorder="1"/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0" fillId="0" borderId="0" xfId="0" applyNumberFormat="1" applyBorder="1"/>
    <xf numFmtId="2" fontId="0" fillId="0" borderId="16" xfId="0" applyNumberFormat="1" applyBorder="1"/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3" fontId="0" fillId="0" borderId="16" xfId="0" applyNumberFormat="1" applyBorder="1"/>
    <xf numFmtId="0" fontId="0" fillId="0" borderId="23" xfId="0" applyBorder="1"/>
    <xf numFmtId="164" fontId="0" fillId="0" borderId="21" xfId="0" applyNumberFormat="1" applyBorder="1"/>
    <xf numFmtId="164" fontId="0" fillId="0" borderId="22" xfId="0" applyNumberFormat="1" applyBorder="1"/>
    <xf numFmtId="0" fontId="0" fillId="0" borderId="18" xfId="0" applyBorder="1"/>
    <xf numFmtId="0" fontId="0" fillId="0" borderId="17" xfId="0" applyBorder="1"/>
    <xf numFmtId="166" fontId="17" fillId="0" borderId="0" xfId="0" applyNumberFormat="1" applyFont="1"/>
    <xf numFmtId="0" fontId="0" fillId="0" borderId="24" xfId="0" applyBorder="1"/>
    <xf numFmtId="166" fontId="17" fillId="0" borderId="20" xfId="0" applyNumberFormat="1" applyFont="1" applyBorder="1"/>
    <xf numFmtId="166" fontId="17" fillId="0" borderId="21" xfId="0" applyNumberFormat="1" applyFont="1" applyBorder="1"/>
    <xf numFmtId="166" fontId="17" fillId="0" borderId="22" xfId="0" applyNumberFormat="1" applyFont="1" applyBorder="1"/>
    <xf numFmtId="0" fontId="0" fillId="0" borderId="25" xfId="0" applyBorder="1" applyAlignment="1">
      <alignment vertical="center"/>
    </xf>
    <xf numFmtId="166" fontId="17" fillId="5" borderId="21" xfId="0" applyNumberFormat="1" applyFont="1" applyFill="1" applyBorder="1"/>
    <xf numFmtId="166" fontId="17" fillId="5" borderId="22" xfId="0" applyNumberFormat="1" applyFont="1" applyFill="1" applyBorder="1"/>
    <xf numFmtId="166" fontId="17" fillId="5" borderId="20" xfId="0" applyNumberFormat="1" applyFont="1" applyFill="1" applyBorder="1"/>
    <xf numFmtId="166" fontId="18" fillId="5" borderId="21" xfId="0" applyNumberFormat="1" applyFont="1" applyFill="1" applyBorder="1"/>
    <xf numFmtId="166" fontId="0" fillId="5" borderId="0" xfId="0" applyNumberFormat="1" applyFill="1"/>
    <xf numFmtId="164" fontId="19" fillId="0" borderId="18" xfId="0" applyNumberFormat="1" applyFont="1" applyBorder="1"/>
    <xf numFmtId="164" fontId="19" fillId="0" borderId="17" xfId="0" applyNumberFormat="1" applyFont="1" applyBorder="1"/>
    <xf numFmtId="0" fontId="0" fillId="0" borderId="0" xfId="0" applyAlignment="1">
      <alignment horizontal="center"/>
    </xf>
    <xf numFmtId="0" fontId="6" fillId="12" borderId="0" xfId="0" applyFont="1" applyFill="1" applyBorder="1"/>
    <xf numFmtId="0" fontId="20" fillId="4" borderId="0" xfId="3" applyFont="1" applyBorder="1"/>
    <xf numFmtId="164" fontId="20" fillId="4" borderId="0" xfId="3" applyNumberFormat="1" applyFont="1" applyBorder="1"/>
    <xf numFmtId="0" fontId="6" fillId="13" borderId="0" xfId="0" applyFont="1" applyFill="1" applyBorder="1"/>
    <xf numFmtId="164" fontId="4" fillId="13" borderId="0" xfId="0" applyNumberFormat="1" applyFont="1" applyFill="1" applyBorder="1"/>
    <xf numFmtId="0" fontId="6" fillId="13" borderId="3" xfId="0" applyFont="1" applyFill="1" applyBorder="1"/>
    <xf numFmtId="164" fontId="4" fillId="13" borderId="3" xfId="0" applyNumberFormat="1" applyFont="1" applyFill="1" applyBorder="1"/>
    <xf numFmtId="0" fontId="13" fillId="0" borderId="0" xfId="0" applyFont="1"/>
    <xf numFmtId="1" fontId="21" fillId="0" borderId="0" xfId="0" applyNumberFormat="1" applyFont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5" fillId="0" borderId="5" xfId="0" applyFont="1" applyBorder="1"/>
    <xf numFmtId="0" fontId="5" fillId="0" borderId="1" xfId="0" applyFont="1" applyBorder="1"/>
    <xf numFmtId="164" fontId="0" fillId="13" borderId="0" xfId="0" applyNumberFormat="1" applyFill="1"/>
    <xf numFmtId="1" fontId="21" fillId="13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3" fontId="21" fillId="0" borderId="0" xfId="0" applyNumberFormat="1" applyFont="1" applyFill="1" applyBorder="1" applyAlignment="1">
      <alignment horizontal="center"/>
    </xf>
    <xf numFmtId="164" fontId="4" fillId="0" borderId="0" xfId="3" applyNumberFormat="1" applyFont="1" applyFill="1" applyBorder="1"/>
    <xf numFmtId="164" fontId="4" fillId="3" borderId="0" xfId="2" applyNumberFormat="1" applyFont="1" applyBorder="1"/>
    <xf numFmtId="164" fontId="4" fillId="0" borderId="0" xfId="0" applyNumberFormat="1" applyFont="1" applyBorder="1"/>
    <xf numFmtId="3" fontId="15" fillId="0" borderId="8" xfId="0" applyNumberFormat="1" applyFont="1" applyBorder="1"/>
    <xf numFmtId="3" fontId="15" fillId="0" borderId="9" xfId="0" applyNumberFormat="1" applyFont="1" applyBorder="1"/>
    <xf numFmtId="3" fontId="15" fillId="0" borderId="10" xfId="0" applyNumberFormat="1" applyFont="1" applyBorder="1"/>
    <xf numFmtId="0" fontId="15" fillId="0" borderId="0" xfId="0" applyFont="1"/>
    <xf numFmtId="164" fontId="22" fillId="0" borderId="0" xfId="0" applyNumberFormat="1" applyFont="1" applyFill="1" applyBorder="1" applyAlignment="1">
      <alignment horizontal="center"/>
    </xf>
    <xf numFmtId="164" fontId="22" fillId="0" borderId="9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20" fillId="4" borderId="7" xfId="3" applyFont="1" applyBorder="1"/>
    <xf numFmtId="0" fontId="5" fillId="0" borderId="26" xfId="0" applyFont="1" applyBorder="1"/>
    <xf numFmtId="0" fontId="0" fillId="0" borderId="27" xfId="0" applyBorder="1"/>
    <xf numFmtId="164" fontId="0" fillId="0" borderId="27" xfId="0" applyNumberFormat="1" applyBorder="1"/>
    <xf numFmtId="3" fontId="9" fillId="0" borderId="28" xfId="0" applyNumberFormat="1" applyFont="1" applyFill="1" applyBorder="1"/>
    <xf numFmtId="164" fontId="23" fillId="0" borderId="3" xfId="0" applyNumberFormat="1" applyFont="1" applyFill="1" applyBorder="1"/>
    <xf numFmtId="164" fontId="23" fillId="0" borderId="4" xfId="0" applyNumberFormat="1" applyFont="1" applyFill="1" applyBorder="1"/>
    <xf numFmtId="164" fontId="24" fillId="0" borderId="0" xfId="0" applyNumberFormat="1" applyFont="1" applyFill="1" applyBorder="1"/>
    <xf numFmtId="0" fontId="0" fillId="0" borderId="0" xfId="0" applyAlignment="1">
      <alignment horizontal="center"/>
    </xf>
    <xf numFmtId="3" fontId="15" fillId="0" borderId="9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2" xfId="0" applyNumberFormat="1" applyBorder="1"/>
    <xf numFmtId="3" fontId="0" fillId="0" borderId="4" xfId="0" applyNumberFormat="1" applyBorder="1"/>
    <xf numFmtId="164" fontId="0" fillId="0" borderId="6" xfId="0" applyNumberFormat="1" applyBorder="1"/>
    <xf numFmtId="3" fontId="0" fillId="0" borderId="7" xfId="0" applyNumberFormat="1" applyBorder="1"/>
    <xf numFmtId="164" fontId="0" fillId="0" borderId="8" xfId="0" applyNumberFormat="1" applyBorder="1"/>
    <xf numFmtId="3" fontId="5" fillId="0" borderId="10" xfId="0" applyNumberFormat="1" applyFont="1" applyBorder="1"/>
    <xf numFmtId="0" fontId="13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0" fillId="9" borderId="13" xfId="0" applyFill="1" applyBorder="1" applyAlignment="1">
      <alignment wrapText="1"/>
    </xf>
    <xf numFmtId="3" fontId="9" fillId="9" borderId="14" xfId="0" applyNumberFormat="1" applyFont="1" applyFill="1" applyBorder="1"/>
    <xf numFmtId="0" fontId="5" fillId="0" borderId="9" xfId="0" applyFont="1" applyBorder="1"/>
    <xf numFmtId="0" fontId="7" fillId="0" borderId="9" xfId="0" applyFont="1" applyBorder="1"/>
    <xf numFmtId="3" fontId="5" fillId="0" borderId="0" xfId="0" applyNumberFormat="1" applyFont="1" applyFill="1" applyBorder="1"/>
    <xf numFmtId="0" fontId="6" fillId="9" borderId="29" xfId="0" applyFont="1" applyFill="1" applyBorder="1" applyAlignment="1">
      <alignment horizontal="right"/>
    </xf>
    <xf numFmtId="3" fontId="0" fillId="9" borderId="30" xfId="0" applyNumberFormat="1" applyFill="1" applyBorder="1"/>
    <xf numFmtId="3" fontId="0" fillId="9" borderId="31" xfId="0" applyNumberFormat="1" applyFill="1" applyBorder="1"/>
    <xf numFmtId="0" fontId="7" fillId="0" borderId="0" xfId="0" applyFont="1" applyBorder="1"/>
    <xf numFmtId="0" fontId="5" fillId="0" borderId="9" xfId="0" applyFont="1" applyBorder="1" applyAlignment="1">
      <alignment horizontal="center" vertical="center"/>
    </xf>
    <xf numFmtId="3" fontId="0" fillId="14" borderId="33" xfId="0" applyNumberFormat="1" applyFill="1" applyBorder="1"/>
    <xf numFmtId="3" fontId="0" fillId="14" borderId="34" xfId="0" applyNumberFormat="1" applyFill="1" applyBorder="1"/>
    <xf numFmtId="3" fontId="0" fillId="14" borderId="35" xfId="0" applyNumberFormat="1" applyFill="1" applyBorder="1"/>
    <xf numFmtId="3" fontId="4" fillId="0" borderId="0" xfId="0" applyNumberFormat="1" applyFont="1"/>
    <xf numFmtId="3" fontId="4" fillId="14" borderId="34" xfId="0" applyNumberFormat="1" applyFont="1" applyFill="1" applyBorder="1"/>
    <xf numFmtId="3" fontId="6" fillId="14" borderId="34" xfId="0" applyNumberFormat="1" applyFont="1" applyFill="1" applyBorder="1"/>
    <xf numFmtId="0" fontId="4" fillId="0" borderId="0" xfId="0" applyFont="1"/>
    <xf numFmtId="3" fontId="4" fillId="14" borderId="33" xfId="0" applyNumberFormat="1" applyFont="1" applyFill="1" applyBorder="1"/>
    <xf numFmtId="0" fontId="26" fillId="0" borderId="6" xfId="0" applyFont="1" applyBorder="1"/>
    <xf numFmtId="0" fontId="28" fillId="0" borderId="6" xfId="0" applyFont="1" applyBorder="1"/>
    <xf numFmtId="0" fontId="15" fillId="0" borderId="6" xfId="0" applyFont="1" applyBorder="1"/>
    <xf numFmtId="0" fontId="31" fillId="0" borderId="6" xfId="0" applyFont="1" applyBorder="1"/>
    <xf numFmtId="3" fontId="0" fillId="0" borderId="38" xfId="0" applyNumberFormat="1" applyBorder="1"/>
    <xf numFmtId="3" fontId="27" fillId="0" borderId="38" xfId="0" applyNumberFormat="1" applyFont="1" applyBorder="1"/>
    <xf numFmtId="3" fontId="29" fillId="0" borderId="38" xfId="0" applyNumberFormat="1" applyFont="1" applyBorder="1"/>
    <xf numFmtId="0" fontId="0" fillId="0" borderId="39" xfId="0" applyBorder="1"/>
    <xf numFmtId="3" fontId="0" fillId="0" borderId="40" xfId="0" applyNumberFormat="1" applyBorder="1"/>
    <xf numFmtId="0" fontId="15" fillId="0" borderId="36" xfId="0" applyFont="1" applyBorder="1"/>
    <xf numFmtId="3" fontId="0" fillId="0" borderId="37" xfId="0" applyNumberFormat="1" applyBorder="1"/>
    <xf numFmtId="3" fontId="30" fillId="0" borderId="38" xfId="0" applyNumberFormat="1" applyFont="1" applyBorder="1"/>
    <xf numFmtId="3" fontId="32" fillId="0" borderId="38" xfId="0" applyNumberFormat="1" applyFont="1" applyBorder="1"/>
    <xf numFmtId="3" fontId="5" fillId="0" borderId="38" xfId="0" applyNumberFormat="1" applyFont="1" applyBorder="1"/>
    <xf numFmtId="3" fontId="5" fillId="0" borderId="40" xfId="0" applyNumberFormat="1" applyFont="1" applyBorder="1"/>
    <xf numFmtId="0" fontId="5" fillId="0" borderId="41" xfId="0" applyFont="1" applyBorder="1"/>
    <xf numFmtId="3" fontId="33" fillId="0" borderId="0" xfId="0" applyNumberFormat="1" applyFont="1"/>
    <xf numFmtId="3" fontId="0" fillId="0" borderId="0" xfId="0" applyNumberFormat="1" applyFont="1"/>
    <xf numFmtId="3" fontId="2" fillId="3" borderId="0" xfId="2" applyNumberFormat="1" applyFont="1"/>
    <xf numFmtId="3" fontId="1" fillId="2" borderId="0" xfId="1" applyNumberFormat="1" applyFont="1"/>
    <xf numFmtId="0" fontId="0" fillId="0" borderId="0" xfId="0" applyFont="1"/>
    <xf numFmtId="3" fontId="0" fillId="0" borderId="0" xfId="0" applyNumberFormat="1" applyAlignment="1">
      <alignment horizontal="right"/>
    </xf>
    <xf numFmtId="3" fontId="1" fillId="2" borderId="16" xfId="1" applyNumberFormat="1" applyBorder="1"/>
    <xf numFmtId="3" fontId="0" fillId="0" borderId="44" xfId="0" applyNumberFormat="1" applyBorder="1"/>
    <xf numFmtId="3" fontId="6" fillId="2" borderId="0" xfId="1" applyNumberFormat="1" applyFont="1"/>
    <xf numFmtId="3" fontId="9" fillId="14" borderId="44" xfId="0" applyNumberFormat="1" applyFont="1" applyFill="1" applyBorder="1"/>
    <xf numFmtId="3" fontId="8" fillId="3" borderId="43" xfId="2" applyNumberFormat="1" applyFont="1" applyBorder="1"/>
    <xf numFmtId="3" fontId="10" fillId="2" borderId="44" xfId="1" applyNumberFormat="1" applyFont="1" applyBorder="1"/>
    <xf numFmtId="3" fontId="6" fillId="0" borderId="0" xfId="0" applyNumberFormat="1" applyFont="1"/>
    <xf numFmtId="0" fontId="0" fillId="0" borderId="1" xfId="0" applyBorder="1" applyAlignment="1">
      <alignment horizontal="left" vertical="top" wrapText="1"/>
    </xf>
    <xf numFmtId="3" fontId="5" fillId="14" borderId="42" xfId="0" applyNumberFormat="1" applyFont="1" applyFill="1" applyBorder="1" applyAlignment="1">
      <alignment horizontal="right"/>
    </xf>
    <xf numFmtId="3" fontId="21" fillId="14" borderId="32" xfId="0" applyNumberFormat="1" applyFont="1" applyFill="1" applyBorder="1"/>
    <xf numFmtId="0" fontId="5" fillId="14" borderId="6" xfId="0" applyFont="1" applyFill="1" applyBorder="1"/>
    <xf numFmtId="0" fontId="5" fillId="14" borderId="2" xfId="0" applyFont="1" applyFill="1" applyBorder="1"/>
    <xf numFmtId="0" fontId="26" fillId="0" borderId="6" xfId="0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0" fillId="0" borderId="45" xfId="0" applyBorder="1" applyAlignment="1">
      <alignment horizontal="right"/>
    </xf>
    <xf numFmtId="3" fontId="5" fillId="0" borderId="46" xfId="0" applyNumberFormat="1" applyFont="1" applyBorder="1"/>
    <xf numFmtId="0" fontId="0" fillId="0" borderId="0" xfId="0" applyAlignment="1">
      <alignment wrapText="1"/>
    </xf>
    <xf numFmtId="0" fontId="2" fillId="3" borderId="20" xfId="2" applyBorder="1"/>
    <xf numFmtId="3" fontId="2" fillId="3" borderId="21" xfId="2" applyNumberFormat="1" applyFont="1" applyBorder="1"/>
    <xf numFmtId="3" fontId="2" fillId="3" borderId="22" xfId="2" applyNumberFormat="1" applyBorder="1"/>
    <xf numFmtId="3" fontId="0" fillId="0" borderId="0" xfId="0" applyNumberFormat="1" applyFont="1" applyBorder="1"/>
    <xf numFmtId="0" fontId="1" fillId="2" borderId="19" xfId="1" applyBorder="1"/>
    <xf numFmtId="3" fontId="1" fillId="2" borderId="0" xfId="1" applyNumberFormat="1" applyFont="1" applyBorder="1"/>
    <xf numFmtId="0" fontId="21" fillId="0" borderId="19" xfId="0" applyFont="1" applyBorder="1"/>
    <xf numFmtId="0" fontId="0" fillId="0" borderId="18" xfId="0" applyFont="1" applyBorder="1"/>
    <xf numFmtId="164" fontId="0" fillId="0" borderId="0" xfId="0" quotePrefix="1" applyNumberFormat="1" applyFill="1" applyBorder="1"/>
    <xf numFmtId="0" fontId="25" fillId="13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/>
    <xf numFmtId="3" fontId="15" fillId="0" borderId="0" xfId="0" applyNumberFormat="1" applyFont="1" applyBorder="1"/>
    <xf numFmtId="0" fontId="12" fillId="11" borderId="13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33" fillId="6" borderId="0" xfId="1" applyFont="1" applyFill="1" applyBorder="1"/>
    <xf numFmtId="164" fontId="33" fillId="3" borderId="0" xfId="2" applyNumberFormat="1" applyFont="1" applyBorder="1"/>
  </cellXfs>
  <cellStyles count="4">
    <cellStyle name="Neutrale" xfId="3" builtinId="28"/>
    <cellStyle name="Normale" xfId="0" builtinId="0"/>
    <cellStyle name="Valore non valido" xfId="2" builtinId="27"/>
    <cellStyle name="Valore valido" xfId="1" builtinId="26"/>
  </cellStyles>
  <dxfs count="91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AN161"/>
  <sheetViews>
    <sheetView zoomScaleNormal="100" workbookViewId="0">
      <pane xSplit="5" ySplit="4" topLeftCell="AC17" activePane="bottomRight" state="frozen"/>
      <selection pane="topRight" activeCell="O1" sqref="O1"/>
      <selection pane="bottomLeft" activeCell="A4" sqref="A4"/>
      <selection pane="bottomRight" activeCell="AD1" sqref="AD1:AD1048576"/>
    </sheetView>
  </sheetViews>
  <sheetFormatPr defaultRowHeight="15" x14ac:dyDescent="0.25"/>
  <cols>
    <col min="1" max="1" width="18.140625" customWidth="1"/>
    <col min="2" max="2" width="22.28515625" bestFit="1" customWidth="1"/>
    <col min="3" max="3" width="40.42578125" bestFit="1" customWidth="1"/>
    <col min="4" max="4" width="11.42578125" style="4" bestFit="1" customWidth="1"/>
    <col min="5" max="5" width="17.42578125" style="7" customWidth="1"/>
    <col min="6" max="11" width="7.7109375" style="38" customWidth="1"/>
    <col min="12" max="12" width="8.5703125" style="38" bestFit="1" customWidth="1"/>
    <col min="13" max="14" width="7.7109375" style="38" customWidth="1"/>
    <col min="15" max="15" width="8.5703125" style="14" bestFit="1" customWidth="1"/>
    <col min="16" max="16" width="7.7109375" style="14" customWidth="1"/>
    <col min="17" max="23" width="9.140625" style="14"/>
    <col min="24" max="29" width="9.140625" style="4"/>
    <col min="30" max="30" width="9.140625" style="4" customWidth="1"/>
    <col min="31" max="36" width="9.140625" style="4"/>
    <col min="40" max="40" width="13.5703125" customWidth="1"/>
    <col min="246" max="246" width="13.42578125" bestFit="1" customWidth="1"/>
    <col min="247" max="247" width="22.28515625" bestFit="1" customWidth="1"/>
    <col min="248" max="248" width="27.5703125" bestFit="1" customWidth="1"/>
    <col min="249" max="249" width="9.7109375" bestFit="1" customWidth="1"/>
    <col min="250" max="251" width="9.7109375" customWidth="1"/>
    <col min="252" max="252" width="14.140625" customWidth="1"/>
    <col min="253" max="253" width="15.42578125" bestFit="1" customWidth="1"/>
    <col min="254" max="254" width="15.140625" bestFit="1" customWidth="1"/>
    <col min="255" max="256" width="11.28515625" bestFit="1" customWidth="1"/>
    <col min="257" max="257" width="12" customWidth="1"/>
    <col min="258" max="258" width="13.140625" customWidth="1"/>
    <col min="259" max="264" width="7.7109375" customWidth="1"/>
    <col min="265" max="265" width="8.5703125" bestFit="1" customWidth="1"/>
    <col min="266" max="267" width="7.7109375" customWidth="1"/>
    <col min="268" max="268" width="8.5703125" bestFit="1" customWidth="1"/>
    <col min="269" max="269" width="7.7109375" customWidth="1"/>
    <col min="502" max="502" width="13.42578125" bestFit="1" customWidth="1"/>
    <col min="503" max="503" width="22.28515625" bestFit="1" customWidth="1"/>
    <col min="504" max="504" width="27.5703125" bestFit="1" customWidth="1"/>
    <col min="505" max="505" width="9.7109375" bestFit="1" customWidth="1"/>
    <col min="506" max="507" width="9.7109375" customWidth="1"/>
    <col min="508" max="508" width="14.140625" customWidth="1"/>
    <col min="509" max="509" width="15.42578125" bestFit="1" customWidth="1"/>
    <col min="510" max="510" width="15.140625" bestFit="1" customWidth="1"/>
    <col min="511" max="512" width="11.28515625" bestFit="1" customWidth="1"/>
    <col min="513" max="513" width="12" customWidth="1"/>
    <col min="514" max="514" width="13.140625" customWidth="1"/>
    <col min="515" max="520" width="7.7109375" customWidth="1"/>
    <col min="521" max="521" width="8.5703125" bestFit="1" customWidth="1"/>
    <col min="522" max="523" width="7.7109375" customWidth="1"/>
    <col min="524" max="524" width="8.5703125" bestFit="1" customWidth="1"/>
    <col min="525" max="525" width="7.7109375" customWidth="1"/>
    <col min="758" max="758" width="13.42578125" bestFit="1" customWidth="1"/>
    <col min="759" max="759" width="22.28515625" bestFit="1" customWidth="1"/>
    <col min="760" max="760" width="27.5703125" bestFit="1" customWidth="1"/>
    <col min="761" max="761" width="9.7109375" bestFit="1" customWidth="1"/>
    <col min="762" max="763" width="9.7109375" customWidth="1"/>
    <col min="764" max="764" width="14.140625" customWidth="1"/>
    <col min="765" max="765" width="15.42578125" bestFit="1" customWidth="1"/>
    <col min="766" max="766" width="15.140625" bestFit="1" customWidth="1"/>
    <col min="767" max="768" width="11.28515625" bestFit="1" customWidth="1"/>
    <col min="769" max="769" width="12" customWidth="1"/>
    <col min="770" max="770" width="13.140625" customWidth="1"/>
    <col min="771" max="776" width="7.7109375" customWidth="1"/>
    <col min="777" max="777" width="8.5703125" bestFit="1" customWidth="1"/>
    <col min="778" max="779" width="7.7109375" customWidth="1"/>
    <col min="780" max="780" width="8.5703125" bestFit="1" customWidth="1"/>
    <col min="781" max="781" width="7.7109375" customWidth="1"/>
    <col min="1014" max="1014" width="13.42578125" bestFit="1" customWidth="1"/>
    <col min="1015" max="1015" width="22.28515625" bestFit="1" customWidth="1"/>
    <col min="1016" max="1016" width="27.5703125" bestFit="1" customWidth="1"/>
    <col min="1017" max="1017" width="9.7109375" bestFit="1" customWidth="1"/>
    <col min="1018" max="1019" width="9.7109375" customWidth="1"/>
    <col min="1020" max="1020" width="14.140625" customWidth="1"/>
    <col min="1021" max="1021" width="15.42578125" bestFit="1" customWidth="1"/>
    <col min="1022" max="1022" width="15.140625" bestFit="1" customWidth="1"/>
    <col min="1023" max="1024" width="11.28515625" bestFit="1" customWidth="1"/>
    <col min="1025" max="1025" width="12" customWidth="1"/>
    <col min="1026" max="1026" width="13.140625" customWidth="1"/>
    <col min="1027" max="1032" width="7.7109375" customWidth="1"/>
    <col min="1033" max="1033" width="8.5703125" bestFit="1" customWidth="1"/>
    <col min="1034" max="1035" width="7.7109375" customWidth="1"/>
    <col min="1036" max="1036" width="8.5703125" bestFit="1" customWidth="1"/>
    <col min="1037" max="1037" width="7.7109375" customWidth="1"/>
    <col min="1270" max="1270" width="13.42578125" bestFit="1" customWidth="1"/>
    <col min="1271" max="1271" width="22.28515625" bestFit="1" customWidth="1"/>
    <col min="1272" max="1272" width="27.5703125" bestFit="1" customWidth="1"/>
    <col min="1273" max="1273" width="9.7109375" bestFit="1" customWidth="1"/>
    <col min="1274" max="1275" width="9.7109375" customWidth="1"/>
    <col min="1276" max="1276" width="14.140625" customWidth="1"/>
    <col min="1277" max="1277" width="15.42578125" bestFit="1" customWidth="1"/>
    <col min="1278" max="1278" width="15.140625" bestFit="1" customWidth="1"/>
    <col min="1279" max="1280" width="11.28515625" bestFit="1" customWidth="1"/>
    <col min="1281" max="1281" width="12" customWidth="1"/>
    <col min="1282" max="1282" width="13.140625" customWidth="1"/>
    <col min="1283" max="1288" width="7.7109375" customWidth="1"/>
    <col min="1289" max="1289" width="8.5703125" bestFit="1" customWidth="1"/>
    <col min="1290" max="1291" width="7.7109375" customWidth="1"/>
    <col min="1292" max="1292" width="8.5703125" bestFit="1" customWidth="1"/>
    <col min="1293" max="1293" width="7.7109375" customWidth="1"/>
    <col min="1526" max="1526" width="13.42578125" bestFit="1" customWidth="1"/>
    <col min="1527" max="1527" width="22.28515625" bestFit="1" customWidth="1"/>
    <col min="1528" max="1528" width="27.5703125" bestFit="1" customWidth="1"/>
    <col min="1529" max="1529" width="9.7109375" bestFit="1" customWidth="1"/>
    <col min="1530" max="1531" width="9.7109375" customWidth="1"/>
    <col min="1532" max="1532" width="14.140625" customWidth="1"/>
    <col min="1533" max="1533" width="15.42578125" bestFit="1" customWidth="1"/>
    <col min="1534" max="1534" width="15.140625" bestFit="1" customWidth="1"/>
    <col min="1535" max="1536" width="11.28515625" bestFit="1" customWidth="1"/>
    <col min="1537" max="1537" width="12" customWidth="1"/>
    <col min="1538" max="1538" width="13.140625" customWidth="1"/>
    <col min="1539" max="1544" width="7.7109375" customWidth="1"/>
    <col min="1545" max="1545" width="8.5703125" bestFit="1" customWidth="1"/>
    <col min="1546" max="1547" width="7.7109375" customWidth="1"/>
    <col min="1548" max="1548" width="8.5703125" bestFit="1" customWidth="1"/>
    <col min="1549" max="1549" width="7.7109375" customWidth="1"/>
    <col min="1782" max="1782" width="13.42578125" bestFit="1" customWidth="1"/>
    <col min="1783" max="1783" width="22.28515625" bestFit="1" customWidth="1"/>
    <col min="1784" max="1784" width="27.5703125" bestFit="1" customWidth="1"/>
    <col min="1785" max="1785" width="9.7109375" bestFit="1" customWidth="1"/>
    <col min="1786" max="1787" width="9.7109375" customWidth="1"/>
    <col min="1788" max="1788" width="14.140625" customWidth="1"/>
    <col min="1789" max="1789" width="15.42578125" bestFit="1" customWidth="1"/>
    <col min="1790" max="1790" width="15.140625" bestFit="1" customWidth="1"/>
    <col min="1791" max="1792" width="11.28515625" bestFit="1" customWidth="1"/>
    <col min="1793" max="1793" width="12" customWidth="1"/>
    <col min="1794" max="1794" width="13.140625" customWidth="1"/>
    <col min="1795" max="1800" width="7.7109375" customWidth="1"/>
    <col min="1801" max="1801" width="8.5703125" bestFit="1" customWidth="1"/>
    <col min="1802" max="1803" width="7.7109375" customWidth="1"/>
    <col min="1804" max="1804" width="8.5703125" bestFit="1" customWidth="1"/>
    <col min="1805" max="1805" width="7.7109375" customWidth="1"/>
    <col min="2038" max="2038" width="13.42578125" bestFit="1" customWidth="1"/>
    <col min="2039" max="2039" width="22.28515625" bestFit="1" customWidth="1"/>
    <col min="2040" max="2040" width="27.5703125" bestFit="1" customWidth="1"/>
    <col min="2041" max="2041" width="9.7109375" bestFit="1" customWidth="1"/>
    <col min="2042" max="2043" width="9.7109375" customWidth="1"/>
    <col min="2044" max="2044" width="14.140625" customWidth="1"/>
    <col min="2045" max="2045" width="15.42578125" bestFit="1" customWidth="1"/>
    <col min="2046" max="2046" width="15.140625" bestFit="1" customWidth="1"/>
    <col min="2047" max="2048" width="11.28515625" bestFit="1" customWidth="1"/>
    <col min="2049" max="2049" width="12" customWidth="1"/>
    <col min="2050" max="2050" width="13.140625" customWidth="1"/>
    <col min="2051" max="2056" width="7.7109375" customWidth="1"/>
    <col min="2057" max="2057" width="8.5703125" bestFit="1" customWidth="1"/>
    <col min="2058" max="2059" width="7.7109375" customWidth="1"/>
    <col min="2060" max="2060" width="8.5703125" bestFit="1" customWidth="1"/>
    <col min="2061" max="2061" width="7.7109375" customWidth="1"/>
    <col min="2294" max="2294" width="13.42578125" bestFit="1" customWidth="1"/>
    <col min="2295" max="2295" width="22.28515625" bestFit="1" customWidth="1"/>
    <col min="2296" max="2296" width="27.5703125" bestFit="1" customWidth="1"/>
    <col min="2297" max="2297" width="9.7109375" bestFit="1" customWidth="1"/>
    <col min="2298" max="2299" width="9.7109375" customWidth="1"/>
    <col min="2300" max="2300" width="14.140625" customWidth="1"/>
    <col min="2301" max="2301" width="15.42578125" bestFit="1" customWidth="1"/>
    <col min="2302" max="2302" width="15.140625" bestFit="1" customWidth="1"/>
    <col min="2303" max="2304" width="11.28515625" bestFit="1" customWidth="1"/>
    <col min="2305" max="2305" width="12" customWidth="1"/>
    <col min="2306" max="2306" width="13.140625" customWidth="1"/>
    <col min="2307" max="2312" width="7.7109375" customWidth="1"/>
    <col min="2313" max="2313" width="8.5703125" bestFit="1" customWidth="1"/>
    <col min="2314" max="2315" width="7.7109375" customWidth="1"/>
    <col min="2316" max="2316" width="8.5703125" bestFit="1" customWidth="1"/>
    <col min="2317" max="2317" width="7.7109375" customWidth="1"/>
    <col min="2550" max="2550" width="13.42578125" bestFit="1" customWidth="1"/>
    <col min="2551" max="2551" width="22.28515625" bestFit="1" customWidth="1"/>
    <col min="2552" max="2552" width="27.5703125" bestFit="1" customWidth="1"/>
    <col min="2553" max="2553" width="9.7109375" bestFit="1" customWidth="1"/>
    <col min="2554" max="2555" width="9.7109375" customWidth="1"/>
    <col min="2556" max="2556" width="14.140625" customWidth="1"/>
    <col min="2557" max="2557" width="15.42578125" bestFit="1" customWidth="1"/>
    <col min="2558" max="2558" width="15.140625" bestFit="1" customWidth="1"/>
    <col min="2559" max="2560" width="11.28515625" bestFit="1" customWidth="1"/>
    <col min="2561" max="2561" width="12" customWidth="1"/>
    <col min="2562" max="2562" width="13.140625" customWidth="1"/>
    <col min="2563" max="2568" width="7.7109375" customWidth="1"/>
    <col min="2569" max="2569" width="8.5703125" bestFit="1" customWidth="1"/>
    <col min="2570" max="2571" width="7.7109375" customWidth="1"/>
    <col min="2572" max="2572" width="8.5703125" bestFit="1" customWidth="1"/>
    <col min="2573" max="2573" width="7.7109375" customWidth="1"/>
    <col min="2806" max="2806" width="13.42578125" bestFit="1" customWidth="1"/>
    <col min="2807" max="2807" width="22.28515625" bestFit="1" customWidth="1"/>
    <col min="2808" max="2808" width="27.5703125" bestFit="1" customWidth="1"/>
    <col min="2809" max="2809" width="9.7109375" bestFit="1" customWidth="1"/>
    <col min="2810" max="2811" width="9.7109375" customWidth="1"/>
    <col min="2812" max="2812" width="14.140625" customWidth="1"/>
    <col min="2813" max="2813" width="15.42578125" bestFit="1" customWidth="1"/>
    <col min="2814" max="2814" width="15.140625" bestFit="1" customWidth="1"/>
    <col min="2815" max="2816" width="11.28515625" bestFit="1" customWidth="1"/>
    <col min="2817" max="2817" width="12" customWidth="1"/>
    <col min="2818" max="2818" width="13.140625" customWidth="1"/>
    <col min="2819" max="2824" width="7.7109375" customWidth="1"/>
    <col min="2825" max="2825" width="8.5703125" bestFit="1" customWidth="1"/>
    <col min="2826" max="2827" width="7.7109375" customWidth="1"/>
    <col min="2828" max="2828" width="8.5703125" bestFit="1" customWidth="1"/>
    <col min="2829" max="2829" width="7.7109375" customWidth="1"/>
    <col min="3062" max="3062" width="13.42578125" bestFit="1" customWidth="1"/>
    <col min="3063" max="3063" width="22.28515625" bestFit="1" customWidth="1"/>
    <col min="3064" max="3064" width="27.5703125" bestFit="1" customWidth="1"/>
    <col min="3065" max="3065" width="9.7109375" bestFit="1" customWidth="1"/>
    <col min="3066" max="3067" width="9.7109375" customWidth="1"/>
    <col min="3068" max="3068" width="14.140625" customWidth="1"/>
    <col min="3069" max="3069" width="15.42578125" bestFit="1" customWidth="1"/>
    <col min="3070" max="3070" width="15.140625" bestFit="1" customWidth="1"/>
    <col min="3071" max="3072" width="11.28515625" bestFit="1" customWidth="1"/>
    <col min="3073" max="3073" width="12" customWidth="1"/>
    <col min="3074" max="3074" width="13.140625" customWidth="1"/>
    <col min="3075" max="3080" width="7.7109375" customWidth="1"/>
    <col min="3081" max="3081" width="8.5703125" bestFit="1" customWidth="1"/>
    <col min="3082" max="3083" width="7.7109375" customWidth="1"/>
    <col min="3084" max="3084" width="8.5703125" bestFit="1" customWidth="1"/>
    <col min="3085" max="3085" width="7.7109375" customWidth="1"/>
    <col min="3318" max="3318" width="13.42578125" bestFit="1" customWidth="1"/>
    <col min="3319" max="3319" width="22.28515625" bestFit="1" customWidth="1"/>
    <col min="3320" max="3320" width="27.5703125" bestFit="1" customWidth="1"/>
    <col min="3321" max="3321" width="9.7109375" bestFit="1" customWidth="1"/>
    <col min="3322" max="3323" width="9.7109375" customWidth="1"/>
    <col min="3324" max="3324" width="14.140625" customWidth="1"/>
    <col min="3325" max="3325" width="15.42578125" bestFit="1" customWidth="1"/>
    <col min="3326" max="3326" width="15.140625" bestFit="1" customWidth="1"/>
    <col min="3327" max="3328" width="11.28515625" bestFit="1" customWidth="1"/>
    <col min="3329" max="3329" width="12" customWidth="1"/>
    <col min="3330" max="3330" width="13.140625" customWidth="1"/>
    <col min="3331" max="3336" width="7.7109375" customWidth="1"/>
    <col min="3337" max="3337" width="8.5703125" bestFit="1" customWidth="1"/>
    <col min="3338" max="3339" width="7.7109375" customWidth="1"/>
    <col min="3340" max="3340" width="8.5703125" bestFit="1" customWidth="1"/>
    <col min="3341" max="3341" width="7.7109375" customWidth="1"/>
    <col min="3574" max="3574" width="13.42578125" bestFit="1" customWidth="1"/>
    <col min="3575" max="3575" width="22.28515625" bestFit="1" customWidth="1"/>
    <col min="3576" max="3576" width="27.5703125" bestFit="1" customWidth="1"/>
    <col min="3577" max="3577" width="9.7109375" bestFit="1" customWidth="1"/>
    <col min="3578" max="3579" width="9.7109375" customWidth="1"/>
    <col min="3580" max="3580" width="14.140625" customWidth="1"/>
    <col min="3581" max="3581" width="15.42578125" bestFit="1" customWidth="1"/>
    <col min="3582" max="3582" width="15.140625" bestFit="1" customWidth="1"/>
    <col min="3583" max="3584" width="11.28515625" bestFit="1" customWidth="1"/>
    <col min="3585" max="3585" width="12" customWidth="1"/>
    <col min="3586" max="3586" width="13.140625" customWidth="1"/>
    <col min="3587" max="3592" width="7.7109375" customWidth="1"/>
    <col min="3593" max="3593" width="8.5703125" bestFit="1" customWidth="1"/>
    <col min="3594" max="3595" width="7.7109375" customWidth="1"/>
    <col min="3596" max="3596" width="8.5703125" bestFit="1" customWidth="1"/>
    <col min="3597" max="3597" width="7.7109375" customWidth="1"/>
    <col min="3830" max="3830" width="13.42578125" bestFit="1" customWidth="1"/>
    <col min="3831" max="3831" width="22.28515625" bestFit="1" customWidth="1"/>
    <col min="3832" max="3832" width="27.5703125" bestFit="1" customWidth="1"/>
    <col min="3833" max="3833" width="9.7109375" bestFit="1" customWidth="1"/>
    <col min="3834" max="3835" width="9.7109375" customWidth="1"/>
    <col min="3836" max="3836" width="14.140625" customWidth="1"/>
    <col min="3837" max="3837" width="15.42578125" bestFit="1" customWidth="1"/>
    <col min="3838" max="3838" width="15.140625" bestFit="1" customWidth="1"/>
    <col min="3839" max="3840" width="11.28515625" bestFit="1" customWidth="1"/>
    <col min="3841" max="3841" width="12" customWidth="1"/>
    <col min="3842" max="3842" width="13.140625" customWidth="1"/>
    <col min="3843" max="3848" width="7.7109375" customWidth="1"/>
    <col min="3849" max="3849" width="8.5703125" bestFit="1" customWidth="1"/>
    <col min="3850" max="3851" width="7.7109375" customWidth="1"/>
    <col min="3852" max="3852" width="8.5703125" bestFit="1" customWidth="1"/>
    <col min="3853" max="3853" width="7.7109375" customWidth="1"/>
    <col min="4086" max="4086" width="13.42578125" bestFit="1" customWidth="1"/>
    <col min="4087" max="4087" width="22.28515625" bestFit="1" customWidth="1"/>
    <col min="4088" max="4088" width="27.5703125" bestFit="1" customWidth="1"/>
    <col min="4089" max="4089" width="9.7109375" bestFit="1" customWidth="1"/>
    <col min="4090" max="4091" width="9.7109375" customWidth="1"/>
    <col min="4092" max="4092" width="14.140625" customWidth="1"/>
    <col min="4093" max="4093" width="15.42578125" bestFit="1" customWidth="1"/>
    <col min="4094" max="4094" width="15.140625" bestFit="1" customWidth="1"/>
    <col min="4095" max="4096" width="11.28515625" bestFit="1" customWidth="1"/>
    <col min="4097" max="4097" width="12" customWidth="1"/>
    <col min="4098" max="4098" width="13.140625" customWidth="1"/>
    <col min="4099" max="4104" width="7.7109375" customWidth="1"/>
    <col min="4105" max="4105" width="8.5703125" bestFit="1" customWidth="1"/>
    <col min="4106" max="4107" width="7.7109375" customWidth="1"/>
    <col min="4108" max="4108" width="8.5703125" bestFit="1" customWidth="1"/>
    <col min="4109" max="4109" width="7.7109375" customWidth="1"/>
    <col min="4342" max="4342" width="13.42578125" bestFit="1" customWidth="1"/>
    <col min="4343" max="4343" width="22.28515625" bestFit="1" customWidth="1"/>
    <col min="4344" max="4344" width="27.5703125" bestFit="1" customWidth="1"/>
    <col min="4345" max="4345" width="9.7109375" bestFit="1" customWidth="1"/>
    <col min="4346" max="4347" width="9.7109375" customWidth="1"/>
    <col min="4348" max="4348" width="14.140625" customWidth="1"/>
    <col min="4349" max="4349" width="15.42578125" bestFit="1" customWidth="1"/>
    <col min="4350" max="4350" width="15.140625" bestFit="1" customWidth="1"/>
    <col min="4351" max="4352" width="11.28515625" bestFit="1" customWidth="1"/>
    <col min="4353" max="4353" width="12" customWidth="1"/>
    <col min="4354" max="4354" width="13.140625" customWidth="1"/>
    <col min="4355" max="4360" width="7.7109375" customWidth="1"/>
    <col min="4361" max="4361" width="8.5703125" bestFit="1" customWidth="1"/>
    <col min="4362" max="4363" width="7.7109375" customWidth="1"/>
    <col min="4364" max="4364" width="8.5703125" bestFit="1" customWidth="1"/>
    <col min="4365" max="4365" width="7.7109375" customWidth="1"/>
    <col min="4598" max="4598" width="13.42578125" bestFit="1" customWidth="1"/>
    <col min="4599" max="4599" width="22.28515625" bestFit="1" customWidth="1"/>
    <col min="4600" max="4600" width="27.5703125" bestFit="1" customWidth="1"/>
    <col min="4601" max="4601" width="9.7109375" bestFit="1" customWidth="1"/>
    <col min="4602" max="4603" width="9.7109375" customWidth="1"/>
    <col min="4604" max="4604" width="14.140625" customWidth="1"/>
    <col min="4605" max="4605" width="15.42578125" bestFit="1" customWidth="1"/>
    <col min="4606" max="4606" width="15.140625" bestFit="1" customWidth="1"/>
    <col min="4607" max="4608" width="11.28515625" bestFit="1" customWidth="1"/>
    <col min="4609" max="4609" width="12" customWidth="1"/>
    <col min="4610" max="4610" width="13.140625" customWidth="1"/>
    <col min="4611" max="4616" width="7.7109375" customWidth="1"/>
    <col min="4617" max="4617" width="8.5703125" bestFit="1" customWidth="1"/>
    <col min="4618" max="4619" width="7.7109375" customWidth="1"/>
    <col min="4620" max="4620" width="8.5703125" bestFit="1" customWidth="1"/>
    <col min="4621" max="4621" width="7.7109375" customWidth="1"/>
    <col min="4854" max="4854" width="13.42578125" bestFit="1" customWidth="1"/>
    <col min="4855" max="4855" width="22.28515625" bestFit="1" customWidth="1"/>
    <col min="4856" max="4856" width="27.5703125" bestFit="1" customWidth="1"/>
    <col min="4857" max="4857" width="9.7109375" bestFit="1" customWidth="1"/>
    <col min="4858" max="4859" width="9.7109375" customWidth="1"/>
    <col min="4860" max="4860" width="14.140625" customWidth="1"/>
    <col min="4861" max="4861" width="15.42578125" bestFit="1" customWidth="1"/>
    <col min="4862" max="4862" width="15.140625" bestFit="1" customWidth="1"/>
    <col min="4863" max="4864" width="11.28515625" bestFit="1" customWidth="1"/>
    <col min="4865" max="4865" width="12" customWidth="1"/>
    <col min="4866" max="4866" width="13.140625" customWidth="1"/>
    <col min="4867" max="4872" width="7.7109375" customWidth="1"/>
    <col min="4873" max="4873" width="8.5703125" bestFit="1" customWidth="1"/>
    <col min="4874" max="4875" width="7.7109375" customWidth="1"/>
    <col min="4876" max="4876" width="8.5703125" bestFit="1" customWidth="1"/>
    <col min="4877" max="4877" width="7.7109375" customWidth="1"/>
    <col min="5110" max="5110" width="13.42578125" bestFit="1" customWidth="1"/>
    <col min="5111" max="5111" width="22.28515625" bestFit="1" customWidth="1"/>
    <col min="5112" max="5112" width="27.5703125" bestFit="1" customWidth="1"/>
    <col min="5113" max="5113" width="9.7109375" bestFit="1" customWidth="1"/>
    <col min="5114" max="5115" width="9.7109375" customWidth="1"/>
    <col min="5116" max="5116" width="14.140625" customWidth="1"/>
    <col min="5117" max="5117" width="15.42578125" bestFit="1" customWidth="1"/>
    <col min="5118" max="5118" width="15.140625" bestFit="1" customWidth="1"/>
    <col min="5119" max="5120" width="11.28515625" bestFit="1" customWidth="1"/>
    <col min="5121" max="5121" width="12" customWidth="1"/>
    <col min="5122" max="5122" width="13.140625" customWidth="1"/>
    <col min="5123" max="5128" width="7.7109375" customWidth="1"/>
    <col min="5129" max="5129" width="8.5703125" bestFit="1" customWidth="1"/>
    <col min="5130" max="5131" width="7.7109375" customWidth="1"/>
    <col min="5132" max="5132" width="8.5703125" bestFit="1" customWidth="1"/>
    <col min="5133" max="5133" width="7.7109375" customWidth="1"/>
    <col min="5366" max="5366" width="13.42578125" bestFit="1" customWidth="1"/>
    <col min="5367" max="5367" width="22.28515625" bestFit="1" customWidth="1"/>
    <col min="5368" max="5368" width="27.5703125" bestFit="1" customWidth="1"/>
    <col min="5369" max="5369" width="9.7109375" bestFit="1" customWidth="1"/>
    <col min="5370" max="5371" width="9.7109375" customWidth="1"/>
    <col min="5372" max="5372" width="14.140625" customWidth="1"/>
    <col min="5373" max="5373" width="15.42578125" bestFit="1" customWidth="1"/>
    <col min="5374" max="5374" width="15.140625" bestFit="1" customWidth="1"/>
    <col min="5375" max="5376" width="11.28515625" bestFit="1" customWidth="1"/>
    <col min="5377" max="5377" width="12" customWidth="1"/>
    <col min="5378" max="5378" width="13.140625" customWidth="1"/>
    <col min="5379" max="5384" width="7.7109375" customWidth="1"/>
    <col min="5385" max="5385" width="8.5703125" bestFit="1" customWidth="1"/>
    <col min="5386" max="5387" width="7.7109375" customWidth="1"/>
    <col min="5388" max="5388" width="8.5703125" bestFit="1" customWidth="1"/>
    <col min="5389" max="5389" width="7.7109375" customWidth="1"/>
    <col min="5622" max="5622" width="13.42578125" bestFit="1" customWidth="1"/>
    <col min="5623" max="5623" width="22.28515625" bestFit="1" customWidth="1"/>
    <col min="5624" max="5624" width="27.5703125" bestFit="1" customWidth="1"/>
    <col min="5625" max="5625" width="9.7109375" bestFit="1" customWidth="1"/>
    <col min="5626" max="5627" width="9.7109375" customWidth="1"/>
    <col min="5628" max="5628" width="14.140625" customWidth="1"/>
    <col min="5629" max="5629" width="15.42578125" bestFit="1" customWidth="1"/>
    <col min="5630" max="5630" width="15.140625" bestFit="1" customWidth="1"/>
    <col min="5631" max="5632" width="11.28515625" bestFit="1" customWidth="1"/>
    <col min="5633" max="5633" width="12" customWidth="1"/>
    <col min="5634" max="5634" width="13.140625" customWidth="1"/>
    <col min="5635" max="5640" width="7.7109375" customWidth="1"/>
    <col min="5641" max="5641" width="8.5703125" bestFit="1" customWidth="1"/>
    <col min="5642" max="5643" width="7.7109375" customWidth="1"/>
    <col min="5644" max="5644" width="8.5703125" bestFit="1" customWidth="1"/>
    <col min="5645" max="5645" width="7.7109375" customWidth="1"/>
    <col min="5878" max="5878" width="13.42578125" bestFit="1" customWidth="1"/>
    <col min="5879" max="5879" width="22.28515625" bestFit="1" customWidth="1"/>
    <col min="5880" max="5880" width="27.5703125" bestFit="1" customWidth="1"/>
    <col min="5881" max="5881" width="9.7109375" bestFit="1" customWidth="1"/>
    <col min="5882" max="5883" width="9.7109375" customWidth="1"/>
    <col min="5884" max="5884" width="14.140625" customWidth="1"/>
    <col min="5885" max="5885" width="15.42578125" bestFit="1" customWidth="1"/>
    <col min="5886" max="5886" width="15.140625" bestFit="1" customWidth="1"/>
    <col min="5887" max="5888" width="11.28515625" bestFit="1" customWidth="1"/>
    <col min="5889" max="5889" width="12" customWidth="1"/>
    <col min="5890" max="5890" width="13.140625" customWidth="1"/>
    <col min="5891" max="5896" width="7.7109375" customWidth="1"/>
    <col min="5897" max="5897" width="8.5703125" bestFit="1" customWidth="1"/>
    <col min="5898" max="5899" width="7.7109375" customWidth="1"/>
    <col min="5900" max="5900" width="8.5703125" bestFit="1" customWidth="1"/>
    <col min="5901" max="5901" width="7.7109375" customWidth="1"/>
    <col min="6134" max="6134" width="13.42578125" bestFit="1" customWidth="1"/>
    <col min="6135" max="6135" width="22.28515625" bestFit="1" customWidth="1"/>
    <col min="6136" max="6136" width="27.5703125" bestFit="1" customWidth="1"/>
    <col min="6137" max="6137" width="9.7109375" bestFit="1" customWidth="1"/>
    <col min="6138" max="6139" width="9.7109375" customWidth="1"/>
    <col min="6140" max="6140" width="14.140625" customWidth="1"/>
    <col min="6141" max="6141" width="15.42578125" bestFit="1" customWidth="1"/>
    <col min="6142" max="6142" width="15.140625" bestFit="1" customWidth="1"/>
    <col min="6143" max="6144" width="11.28515625" bestFit="1" customWidth="1"/>
    <col min="6145" max="6145" width="12" customWidth="1"/>
    <col min="6146" max="6146" width="13.140625" customWidth="1"/>
    <col min="6147" max="6152" width="7.7109375" customWidth="1"/>
    <col min="6153" max="6153" width="8.5703125" bestFit="1" customWidth="1"/>
    <col min="6154" max="6155" width="7.7109375" customWidth="1"/>
    <col min="6156" max="6156" width="8.5703125" bestFit="1" customWidth="1"/>
    <col min="6157" max="6157" width="7.7109375" customWidth="1"/>
    <col min="6390" max="6390" width="13.42578125" bestFit="1" customWidth="1"/>
    <col min="6391" max="6391" width="22.28515625" bestFit="1" customWidth="1"/>
    <col min="6392" max="6392" width="27.5703125" bestFit="1" customWidth="1"/>
    <col min="6393" max="6393" width="9.7109375" bestFit="1" customWidth="1"/>
    <col min="6394" max="6395" width="9.7109375" customWidth="1"/>
    <col min="6396" max="6396" width="14.140625" customWidth="1"/>
    <col min="6397" max="6397" width="15.42578125" bestFit="1" customWidth="1"/>
    <col min="6398" max="6398" width="15.140625" bestFit="1" customWidth="1"/>
    <col min="6399" max="6400" width="11.28515625" bestFit="1" customWidth="1"/>
    <col min="6401" max="6401" width="12" customWidth="1"/>
    <col min="6402" max="6402" width="13.140625" customWidth="1"/>
    <col min="6403" max="6408" width="7.7109375" customWidth="1"/>
    <col min="6409" max="6409" width="8.5703125" bestFit="1" customWidth="1"/>
    <col min="6410" max="6411" width="7.7109375" customWidth="1"/>
    <col min="6412" max="6412" width="8.5703125" bestFit="1" customWidth="1"/>
    <col min="6413" max="6413" width="7.7109375" customWidth="1"/>
    <col min="6646" max="6646" width="13.42578125" bestFit="1" customWidth="1"/>
    <col min="6647" max="6647" width="22.28515625" bestFit="1" customWidth="1"/>
    <col min="6648" max="6648" width="27.5703125" bestFit="1" customWidth="1"/>
    <col min="6649" max="6649" width="9.7109375" bestFit="1" customWidth="1"/>
    <col min="6650" max="6651" width="9.7109375" customWidth="1"/>
    <col min="6652" max="6652" width="14.140625" customWidth="1"/>
    <col min="6653" max="6653" width="15.42578125" bestFit="1" customWidth="1"/>
    <col min="6654" max="6654" width="15.140625" bestFit="1" customWidth="1"/>
    <col min="6655" max="6656" width="11.28515625" bestFit="1" customWidth="1"/>
    <col min="6657" max="6657" width="12" customWidth="1"/>
    <col min="6658" max="6658" width="13.140625" customWidth="1"/>
    <col min="6659" max="6664" width="7.7109375" customWidth="1"/>
    <col min="6665" max="6665" width="8.5703125" bestFit="1" customWidth="1"/>
    <col min="6666" max="6667" width="7.7109375" customWidth="1"/>
    <col min="6668" max="6668" width="8.5703125" bestFit="1" customWidth="1"/>
    <col min="6669" max="6669" width="7.7109375" customWidth="1"/>
    <col min="6902" max="6902" width="13.42578125" bestFit="1" customWidth="1"/>
    <col min="6903" max="6903" width="22.28515625" bestFit="1" customWidth="1"/>
    <col min="6904" max="6904" width="27.5703125" bestFit="1" customWidth="1"/>
    <col min="6905" max="6905" width="9.7109375" bestFit="1" customWidth="1"/>
    <col min="6906" max="6907" width="9.7109375" customWidth="1"/>
    <col min="6908" max="6908" width="14.140625" customWidth="1"/>
    <col min="6909" max="6909" width="15.42578125" bestFit="1" customWidth="1"/>
    <col min="6910" max="6910" width="15.140625" bestFit="1" customWidth="1"/>
    <col min="6911" max="6912" width="11.28515625" bestFit="1" customWidth="1"/>
    <col min="6913" max="6913" width="12" customWidth="1"/>
    <col min="6914" max="6914" width="13.140625" customWidth="1"/>
    <col min="6915" max="6920" width="7.7109375" customWidth="1"/>
    <col min="6921" max="6921" width="8.5703125" bestFit="1" customWidth="1"/>
    <col min="6922" max="6923" width="7.7109375" customWidth="1"/>
    <col min="6924" max="6924" width="8.5703125" bestFit="1" customWidth="1"/>
    <col min="6925" max="6925" width="7.7109375" customWidth="1"/>
    <col min="7158" max="7158" width="13.42578125" bestFit="1" customWidth="1"/>
    <col min="7159" max="7159" width="22.28515625" bestFit="1" customWidth="1"/>
    <col min="7160" max="7160" width="27.5703125" bestFit="1" customWidth="1"/>
    <col min="7161" max="7161" width="9.7109375" bestFit="1" customWidth="1"/>
    <col min="7162" max="7163" width="9.7109375" customWidth="1"/>
    <col min="7164" max="7164" width="14.140625" customWidth="1"/>
    <col min="7165" max="7165" width="15.42578125" bestFit="1" customWidth="1"/>
    <col min="7166" max="7166" width="15.140625" bestFit="1" customWidth="1"/>
    <col min="7167" max="7168" width="11.28515625" bestFit="1" customWidth="1"/>
    <col min="7169" max="7169" width="12" customWidth="1"/>
    <col min="7170" max="7170" width="13.140625" customWidth="1"/>
    <col min="7171" max="7176" width="7.7109375" customWidth="1"/>
    <col min="7177" max="7177" width="8.5703125" bestFit="1" customWidth="1"/>
    <col min="7178" max="7179" width="7.7109375" customWidth="1"/>
    <col min="7180" max="7180" width="8.5703125" bestFit="1" customWidth="1"/>
    <col min="7181" max="7181" width="7.7109375" customWidth="1"/>
    <col min="7414" max="7414" width="13.42578125" bestFit="1" customWidth="1"/>
    <col min="7415" max="7415" width="22.28515625" bestFit="1" customWidth="1"/>
    <col min="7416" max="7416" width="27.5703125" bestFit="1" customWidth="1"/>
    <col min="7417" max="7417" width="9.7109375" bestFit="1" customWidth="1"/>
    <col min="7418" max="7419" width="9.7109375" customWidth="1"/>
    <col min="7420" max="7420" width="14.140625" customWidth="1"/>
    <col min="7421" max="7421" width="15.42578125" bestFit="1" customWidth="1"/>
    <col min="7422" max="7422" width="15.140625" bestFit="1" customWidth="1"/>
    <col min="7423" max="7424" width="11.28515625" bestFit="1" customWidth="1"/>
    <col min="7425" max="7425" width="12" customWidth="1"/>
    <col min="7426" max="7426" width="13.140625" customWidth="1"/>
    <col min="7427" max="7432" width="7.7109375" customWidth="1"/>
    <col min="7433" max="7433" width="8.5703125" bestFit="1" customWidth="1"/>
    <col min="7434" max="7435" width="7.7109375" customWidth="1"/>
    <col min="7436" max="7436" width="8.5703125" bestFit="1" customWidth="1"/>
    <col min="7437" max="7437" width="7.7109375" customWidth="1"/>
    <col min="7670" max="7670" width="13.42578125" bestFit="1" customWidth="1"/>
    <col min="7671" max="7671" width="22.28515625" bestFit="1" customWidth="1"/>
    <col min="7672" max="7672" width="27.5703125" bestFit="1" customWidth="1"/>
    <col min="7673" max="7673" width="9.7109375" bestFit="1" customWidth="1"/>
    <col min="7674" max="7675" width="9.7109375" customWidth="1"/>
    <col min="7676" max="7676" width="14.140625" customWidth="1"/>
    <col min="7677" max="7677" width="15.42578125" bestFit="1" customWidth="1"/>
    <col min="7678" max="7678" width="15.140625" bestFit="1" customWidth="1"/>
    <col min="7679" max="7680" width="11.28515625" bestFit="1" customWidth="1"/>
    <col min="7681" max="7681" width="12" customWidth="1"/>
    <col min="7682" max="7682" width="13.140625" customWidth="1"/>
    <col min="7683" max="7688" width="7.7109375" customWidth="1"/>
    <col min="7689" max="7689" width="8.5703125" bestFit="1" customWidth="1"/>
    <col min="7690" max="7691" width="7.7109375" customWidth="1"/>
    <col min="7692" max="7692" width="8.5703125" bestFit="1" customWidth="1"/>
    <col min="7693" max="7693" width="7.7109375" customWidth="1"/>
    <col min="7926" max="7926" width="13.42578125" bestFit="1" customWidth="1"/>
    <col min="7927" max="7927" width="22.28515625" bestFit="1" customWidth="1"/>
    <col min="7928" max="7928" width="27.5703125" bestFit="1" customWidth="1"/>
    <col min="7929" max="7929" width="9.7109375" bestFit="1" customWidth="1"/>
    <col min="7930" max="7931" width="9.7109375" customWidth="1"/>
    <col min="7932" max="7932" width="14.140625" customWidth="1"/>
    <col min="7933" max="7933" width="15.42578125" bestFit="1" customWidth="1"/>
    <col min="7934" max="7934" width="15.140625" bestFit="1" customWidth="1"/>
    <col min="7935" max="7936" width="11.28515625" bestFit="1" customWidth="1"/>
    <col min="7937" max="7937" width="12" customWidth="1"/>
    <col min="7938" max="7938" width="13.140625" customWidth="1"/>
    <col min="7939" max="7944" width="7.7109375" customWidth="1"/>
    <col min="7945" max="7945" width="8.5703125" bestFit="1" customWidth="1"/>
    <col min="7946" max="7947" width="7.7109375" customWidth="1"/>
    <col min="7948" max="7948" width="8.5703125" bestFit="1" customWidth="1"/>
    <col min="7949" max="7949" width="7.7109375" customWidth="1"/>
    <col min="8182" max="8182" width="13.42578125" bestFit="1" customWidth="1"/>
    <col min="8183" max="8183" width="22.28515625" bestFit="1" customWidth="1"/>
    <col min="8184" max="8184" width="27.5703125" bestFit="1" customWidth="1"/>
    <col min="8185" max="8185" width="9.7109375" bestFit="1" customWidth="1"/>
    <col min="8186" max="8187" width="9.7109375" customWidth="1"/>
    <col min="8188" max="8188" width="14.140625" customWidth="1"/>
    <col min="8189" max="8189" width="15.42578125" bestFit="1" customWidth="1"/>
    <col min="8190" max="8190" width="15.140625" bestFit="1" customWidth="1"/>
    <col min="8191" max="8192" width="11.28515625" bestFit="1" customWidth="1"/>
    <col min="8193" max="8193" width="12" customWidth="1"/>
    <col min="8194" max="8194" width="13.140625" customWidth="1"/>
    <col min="8195" max="8200" width="7.7109375" customWidth="1"/>
    <col min="8201" max="8201" width="8.5703125" bestFit="1" customWidth="1"/>
    <col min="8202" max="8203" width="7.7109375" customWidth="1"/>
    <col min="8204" max="8204" width="8.5703125" bestFit="1" customWidth="1"/>
    <col min="8205" max="8205" width="7.7109375" customWidth="1"/>
    <col min="8438" max="8438" width="13.42578125" bestFit="1" customWidth="1"/>
    <col min="8439" max="8439" width="22.28515625" bestFit="1" customWidth="1"/>
    <col min="8440" max="8440" width="27.5703125" bestFit="1" customWidth="1"/>
    <col min="8441" max="8441" width="9.7109375" bestFit="1" customWidth="1"/>
    <col min="8442" max="8443" width="9.7109375" customWidth="1"/>
    <col min="8444" max="8444" width="14.140625" customWidth="1"/>
    <col min="8445" max="8445" width="15.42578125" bestFit="1" customWidth="1"/>
    <col min="8446" max="8446" width="15.140625" bestFit="1" customWidth="1"/>
    <col min="8447" max="8448" width="11.28515625" bestFit="1" customWidth="1"/>
    <col min="8449" max="8449" width="12" customWidth="1"/>
    <col min="8450" max="8450" width="13.140625" customWidth="1"/>
    <col min="8451" max="8456" width="7.7109375" customWidth="1"/>
    <col min="8457" max="8457" width="8.5703125" bestFit="1" customWidth="1"/>
    <col min="8458" max="8459" width="7.7109375" customWidth="1"/>
    <col min="8460" max="8460" width="8.5703125" bestFit="1" customWidth="1"/>
    <col min="8461" max="8461" width="7.7109375" customWidth="1"/>
    <col min="8694" max="8694" width="13.42578125" bestFit="1" customWidth="1"/>
    <col min="8695" max="8695" width="22.28515625" bestFit="1" customWidth="1"/>
    <col min="8696" max="8696" width="27.5703125" bestFit="1" customWidth="1"/>
    <col min="8697" max="8697" width="9.7109375" bestFit="1" customWidth="1"/>
    <col min="8698" max="8699" width="9.7109375" customWidth="1"/>
    <col min="8700" max="8700" width="14.140625" customWidth="1"/>
    <col min="8701" max="8701" width="15.42578125" bestFit="1" customWidth="1"/>
    <col min="8702" max="8702" width="15.140625" bestFit="1" customWidth="1"/>
    <col min="8703" max="8704" width="11.28515625" bestFit="1" customWidth="1"/>
    <col min="8705" max="8705" width="12" customWidth="1"/>
    <col min="8706" max="8706" width="13.140625" customWidth="1"/>
    <col min="8707" max="8712" width="7.7109375" customWidth="1"/>
    <col min="8713" max="8713" width="8.5703125" bestFit="1" customWidth="1"/>
    <col min="8714" max="8715" width="7.7109375" customWidth="1"/>
    <col min="8716" max="8716" width="8.5703125" bestFit="1" customWidth="1"/>
    <col min="8717" max="8717" width="7.7109375" customWidth="1"/>
    <col min="8950" max="8950" width="13.42578125" bestFit="1" customWidth="1"/>
    <col min="8951" max="8951" width="22.28515625" bestFit="1" customWidth="1"/>
    <col min="8952" max="8952" width="27.5703125" bestFit="1" customWidth="1"/>
    <col min="8953" max="8953" width="9.7109375" bestFit="1" customWidth="1"/>
    <col min="8954" max="8955" width="9.7109375" customWidth="1"/>
    <col min="8956" max="8956" width="14.140625" customWidth="1"/>
    <col min="8957" max="8957" width="15.42578125" bestFit="1" customWidth="1"/>
    <col min="8958" max="8958" width="15.140625" bestFit="1" customWidth="1"/>
    <col min="8959" max="8960" width="11.28515625" bestFit="1" customWidth="1"/>
    <col min="8961" max="8961" width="12" customWidth="1"/>
    <col min="8962" max="8962" width="13.140625" customWidth="1"/>
    <col min="8963" max="8968" width="7.7109375" customWidth="1"/>
    <col min="8969" max="8969" width="8.5703125" bestFit="1" customWidth="1"/>
    <col min="8970" max="8971" width="7.7109375" customWidth="1"/>
    <col min="8972" max="8972" width="8.5703125" bestFit="1" customWidth="1"/>
    <col min="8973" max="8973" width="7.7109375" customWidth="1"/>
    <col min="9206" max="9206" width="13.42578125" bestFit="1" customWidth="1"/>
    <col min="9207" max="9207" width="22.28515625" bestFit="1" customWidth="1"/>
    <col min="9208" max="9208" width="27.5703125" bestFit="1" customWidth="1"/>
    <col min="9209" max="9209" width="9.7109375" bestFit="1" customWidth="1"/>
    <col min="9210" max="9211" width="9.7109375" customWidth="1"/>
    <col min="9212" max="9212" width="14.140625" customWidth="1"/>
    <col min="9213" max="9213" width="15.42578125" bestFit="1" customWidth="1"/>
    <col min="9214" max="9214" width="15.140625" bestFit="1" customWidth="1"/>
    <col min="9215" max="9216" width="11.28515625" bestFit="1" customWidth="1"/>
    <col min="9217" max="9217" width="12" customWidth="1"/>
    <col min="9218" max="9218" width="13.140625" customWidth="1"/>
    <col min="9219" max="9224" width="7.7109375" customWidth="1"/>
    <col min="9225" max="9225" width="8.5703125" bestFit="1" customWidth="1"/>
    <col min="9226" max="9227" width="7.7109375" customWidth="1"/>
    <col min="9228" max="9228" width="8.5703125" bestFit="1" customWidth="1"/>
    <col min="9229" max="9229" width="7.7109375" customWidth="1"/>
    <col min="9462" max="9462" width="13.42578125" bestFit="1" customWidth="1"/>
    <col min="9463" max="9463" width="22.28515625" bestFit="1" customWidth="1"/>
    <col min="9464" max="9464" width="27.5703125" bestFit="1" customWidth="1"/>
    <col min="9465" max="9465" width="9.7109375" bestFit="1" customWidth="1"/>
    <col min="9466" max="9467" width="9.7109375" customWidth="1"/>
    <col min="9468" max="9468" width="14.140625" customWidth="1"/>
    <col min="9469" max="9469" width="15.42578125" bestFit="1" customWidth="1"/>
    <col min="9470" max="9470" width="15.140625" bestFit="1" customWidth="1"/>
    <col min="9471" max="9472" width="11.28515625" bestFit="1" customWidth="1"/>
    <col min="9473" max="9473" width="12" customWidth="1"/>
    <col min="9474" max="9474" width="13.140625" customWidth="1"/>
    <col min="9475" max="9480" width="7.7109375" customWidth="1"/>
    <col min="9481" max="9481" width="8.5703125" bestFit="1" customWidth="1"/>
    <col min="9482" max="9483" width="7.7109375" customWidth="1"/>
    <col min="9484" max="9484" width="8.5703125" bestFit="1" customWidth="1"/>
    <col min="9485" max="9485" width="7.7109375" customWidth="1"/>
    <col min="9718" max="9718" width="13.42578125" bestFit="1" customWidth="1"/>
    <col min="9719" max="9719" width="22.28515625" bestFit="1" customWidth="1"/>
    <col min="9720" max="9720" width="27.5703125" bestFit="1" customWidth="1"/>
    <col min="9721" max="9721" width="9.7109375" bestFit="1" customWidth="1"/>
    <col min="9722" max="9723" width="9.7109375" customWidth="1"/>
    <col min="9724" max="9724" width="14.140625" customWidth="1"/>
    <col min="9725" max="9725" width="15.42578125" bestFit="1" customWidth="1"/>
    <col min="9726" max="9726" width="15.140625" bestFit="1" customWidth="1"/>
    <col min="9727" max="9728" width="11.28515625" bestFit="1" customWidth="1"/>
    <col min="9729" max="9729" width="12" customWidth="1"/>
    <col min="9730" max="9730" width="13.140625" customWidth="1"/>
    <col min="9731" max="9736" width="7.7109375" customWidth="1"/>
    <col min="9737" max="9737" width="8.5703125" bestFit="1" customWidth="1"/>
    <col min="9738" max="9739" width="7.7109375" customWidth="1"/>
    <col min="9740" max="9740" width="8.5703125" bestFit="1" customWidth="1"/>
    <col min="9741" max="9741" width="7.7109375" customWidth="1"/>
    <col min="9974" max="9974" width="13.42578125" bestFit="1" customWidth="1"/>
    <col min="9975" max="9975" width="22.28515625" bestFit="1" customWidth="1"/>
    <col min="9976" max="9976" width="27.5703125" bestFit="1" customWidth="1"/>
    <col min="9977" max="9977" width="9.7109375" bestFit="1" customWidth="1"/>
    <col min="9978" max="9979" width="9.7109375" customWidth="1"/>
    <col min="9980" max="9980" width="14.140625" customWidth="1"/>
    <col min="9981" max="9981" width="15.42578125" bestFit="1" customWidth="1"/>
    <col min="9982" max="9982" width="15.140625" bestFit="1" customWidth="1"/>
    <col min="9983" max="9984" width="11.28515625" bestFit="1" customWidth="1"/>
    <col min="9985" max="9985" width="12" customWidth="1"/>
    <col min="9986" max="9986" width="13.140625" customWidth="1"/>
    <col min="9987" max="9992" width="7.7109375" customWidth="1"/>
    <col min="9993" max="9993" width="8.5703125" bestFit="1" customWidth="1"/>
    <col min="9994" max="9995" width="7.7109375" customWidth="1"/>
    <col min="9996" max="9996" width="8.5703125" bestFit="1" customWidth="1"/>
    <col min="9997" max="9997" width="7.7109375" customWidth="1"/>
    <col min="10230" max="10230" width="13.42578125" bestFit="1" customWidth="1"/>
    <col min="10231" max="10231" width="22.28515625" bestFit="1" customWidth="1"/>
    <col min="10232" max="10232" width="27.5703125" bestFit="1" customWidth="1"/>
    <col min="10233" max="10233" width="9.7109375" bestFit="1" customWidth="1"/>
    <col min="10234" max="10235" width="9.7109375" customWidth="1"/>
    <col min="10236" max="10236" width="14.140625" customWidth="1"/>
    <col min="10237" max="10237" width="15.42578125" bestFit="1" customWidth="1"/>
    <col min="10238" max="10238" width="15.140625" bestFit="1" customWidth="1"/>
    <col min="10239" max="10240" width="11.28515625" bestFit="1" customWidth="1"/>
    <col min="10241" max="10241" width="12" customWidth="1"/>
    <col min="10242" max="10242" width="13.140625" customWidth="1"/>
    <col min="10243" max="10248" width="7.7109375" customWidth="1"/>
    <col min="10249" max="10249" width="8.5703125" bestFit="1" customWidth="1"/>
    <col min="10250" max="10251" width="7.7109375" customWidth="1"/>
    <col min="10252" max="10252" width="8.5703125" bestFit="1" customWidth="1"/>
    <col min="10253" max="10253" width="7.7109375" customWidth="1"/>
    <col min="10486" max="10486" width="13.42578125" bestFit="1" customWidth="1"/>
    <col min="10487" max="10487" width="22.28515625" bestFit="1" customWidth="1"/>
    <col min="10488" max="10488" width="27.5703125" bestFit="1" customWidth="1"/>
    <col min="10489" max="10489" width="9.7109375" bestFit="1" customWidth="1"/>
    <col min="10490" max="10491" width="9.7109375" customWidth="1"/>
    <col min="10492" max="10492" width="14.140625" customWidth="1"/>
    <col min="10493" max="10493" width="15.42578125" bestFit="1" customWidth="1"/>
    <col min="10494" max="10494" width="15.140625" bestFit="1" customWidth="1"/>
    <col min="10495" max="10496" width="11.28515625" bestFit="1" customWidth="1"/>
    <col min="10497" max="10497" width="12" customWidth="1"/>
    <col min="10498" max="10498" width="13.140625" customWidth="1"/>
    <col min="10499" max="10504" width="7.7109375" customWidth="1"/>
    <col min="10505" max="10505" width="8.5703125" bestFit="1" customWidth="1"/>
    <col min="10506" max="10507" width="7.7109375" customWidth="1"/>
    <col min="10508" max="10508" width="8.5703125" bestFit="1" customWidth="1"/>
    <col min="10509" max="10509" width="7.7109375" customWidth="1"/>
    <col min="10742" max="10742" width="13.42578125" bestFit="1" customWidth="1"/>
    <col min="10743" max="10743" width="22.28515625" bestFit="1" customWidth="1"/>
    <col min="10744" max="10744" width="27.5703125" bestFit="1" customWidth="1"/>
    <col min="10745" max="10745" width="9.7109375" bestFit="1" customWidth="1"/>
    <col min="10746" max="10747" width="9.7109375" customWidth="1"/>
    <col min="10748" max="10748" width="14.140625" customWidth="1"/>
    <col min="10749" max="10749" width="15.42578125" bestFit="1" customWidth="1"/>
    <col min="10750" max="10750" width="15.140625" bestFit="1" customWidth="1"/>
    <col min="10751" max="10752" width="11.28515625" bestFit="1" customWidth="1"/>
    <col min="10753" max="10753" width="12" customWidth="1"/>
    <col min="10754" max="10754" width="13.140625" customWidth="1"/>
    <col min="10755" max="10760" width="7.7109375" customWidth="1"/>
    <col min="10761" max="10761" width="8.5703125" bestFit="1" customWidth="1"/>
    <col min="10762" max="10763" width="7.7109375" customWidth="1"/>
    <col min="10764" max="10764" width="8.5703125" bestFit="1" customWidth="1"/>
    <col min="10765" max="10765" width="7.7109375" customWidth="1"/>
    <col min="10998" max="10998" width="13.42578125" bestFit="1" customWidth="1"/>
    <col min="10999" max="10999" width="22.28515625" bestFit="1" customWidth="1"/>
    <col min="11000" max="11000" width="27.5703125" bestFit="1" customWidth="1"/>
    <col min="11001" max="11001" width="9.7109375" bestFit="1" customWidth="1"/>
    <col min="11002" max="11003" width="9.7109375" customWidth="1"/>
    <col min="11004" max="11004" width="14.140625" customWidth="1"/>
    <col min="11005" max="11005" width="15.42578125" bestFit="1" customWidth="1"/>
    <col min="11006" max="11006" width="15.140625" bestFit="1" customWidth="1"/>
    <col min="11007" max="11008" width="11.28515625" bestFit="1" customWidth="1"/>
    <col min="11009" max="11009" width="12" customWidth="1"/>
    <col min="11010" max="11010" width="13.140625" customWidth="1"/>
    <col min="11011" max="11016" width="7.7109375" customWidth="1"/>
    <col min="11017" max="11017" width="8.5703125" bestFit="1" customWidth="1"/>
    <col min="11018" max="11019" width="7.7109375" customWidth="1"/>
    <col min="11020" max="11020" width="8.5703125" bestFit="1" customWidth="1"/>
    <col min="11021" max="11021" width="7.7109375" customWidth="1"/>
    <col min="11254" max="11254" width="13.42578125" bestFit="1" customWidth="1"/>
    <col min="11255" max="11255" width="22.28515625" bestFit="1" customWidth="1"/>
    <col min="11256" max="11256" width="27.5703125" bestFit="1" customWidth="1"/>
    <col min="11257" max="11257" width="9.7109375" bestFit="1" customWidth="1"/>
    <col min="11258" max="11259" width="9.7109375" customWidth="1"/>
    <col min="11260" max="11260" width="14.140625" customWidth="1"/>
    <col min="11261" max="11261" width="15.42578125" bestFit="1" customWidth="1"/>
    <col min="11262" max="11262" width="15.140625" bestFit="1" customWidth="1"/>
    <col min="11263" max="11264" width="11.28515625" bestFit="1" customWidth="1"/>
    <col min="11265" max="11265" width="12" customWidth="1"/>
    <col min="11266" max="11266" width="13.140625" customWidth="1"/>
    <col min="11267" max="11272" width="7.7109375" customWidth="1"/>
    <col min="11273" max="11273" width="8.5703125" bestFit="1" customWidth="1"/>
    <col min="11274" max="11275" width="7.7109375" customWidth="1"/>
    <col min="11276" max="11276" width="8.5703125" bestFit="1" customWidth="1"/>
    <col min="11277" max="11277" width="7.7109375" customWidth="1"/>
    <col min="11510" max="11510" width="13.42578125" bestFit="1" customWidth="1"/>
    <col min="11511" max="11511" width="22.28515625" bestFit="1" customWidth="1"/>
    <col min="11512" max="11512" width="27.5703125" bestFit="1" customWidth="1"/>
    <col min="11513" max="11513" width="9.7109375" bestFit="1" customWidth="1"/>
    <col min="11514" max="11515" width="9.7109375" customWidth="1"/>
    <col min="11516" max="11516" width="14.140625" customWidth="1"/>
    <col min="11517" max="11517" width="15.42578125" bestFit="1" customWidth="1"/>
    <col min="11518" max="11518" width="15.140625" bestFit="1" customWidth="1"/>
    <col min="11519" max="11520" width="11.28515625" bestFit="1" customWidth="1"/>
    <col min="11521" max="11521" width="12" customWidth="1"/>
    <col min="11522" max="11522" width="13.140625" customWidth="1"/>
    <col min="11523" max="11528" width="7.7109375" customWidth="1"/>
    <col min="11529" max="11529" width="8.5703125" bestFit="1" customWidth="1"/>
    <col min="11530" max="11531" width="7.7109375" customWidth="1"/>
    <col min="11532" max="11532" width="8.5703125" bestFit="1" customWidth="1"/>
    <col min="11533" max="11533" width="7.7109375" customWidth="1"/>
    <col min="11766" max="11766" width="13.42578125" bestFit="1" customWidth="1"/>
    <col min="11767" max="11767" width="22.28515625" bestFit="1" customWidth="1"/>
    <col min="11768" max="11768" width="27.5703125" bestFit="1" customWidth="1"/>
    <col min="11769" max="11769" width="9.7109375" bestFit="1" customWidth="1"/>
    <col min="11770" max="11771" width="9.7109375" customWidth="1"/>
    <col min="11772" max="11772" width="14.140625" customWidth="1"/>
    <col min="11773" max="11773" width="15.42578125" bestFit="1" customWidth="1"/>
    <col min="11774" max="11774" width="15.140625" bestFit="1" customWidth="1"/>
    <col min="11775" max="11776" width="11.28515625" bestFit="1" customWidth="1"/>
    <col min="11777" max="11777" width="12" customWidth="1"/>
    <col min="11778" max="11778" width="13.140625" customWidth="1"/>
    <col min="11779" max="11784" width="7.7109375" customWidth="1"/>
    <col min="11785" max="11785" width="8.5703125" bestFit="1" customWidth="1"/>
    <col min="11786" max="11787" width="7.7109375" customWidth="1"/>
    <col min="11788" max="11788" width="8.5703125" bestFit="1" customWidth="1"/>
    <col min="11789" max="11789" width="7.7109375" customWidth="1"/>
    <col min="12022" max="12022" width="13.42578125" bestFit="1" customWidth="1"/>
    <col min="12023" max="12023" width="22.28515625" bestFit="1" customWidth="1"/>
    <col min="12024" max="12024" width="27.5703125" bestFit="1" customWidth="1"/>
    <col min="12025" max="12025" width="9.7109375" bestFit="1" customWidth="1"/>
    <col min="12026" max="12027" width="9.7109375" customWidth="1"/>
    <col min="12028" max="12028" width="14.140625" customWidth="1"/>
    <col min="12029" max="12029" width="15.42578125" bestFit="1" customWidth="1"/>
    <col min="12030" max="12030" width="15.140625" bestFit="1" customWidth="1"/>
    <col min="12031" max="12032" width="11.28515625" bestFit="1" customWidth="1"/>
    <col min="12033" max="12033" width="12" customWidth="1"/>
    <col min="12034" max="12034" width="13.140625" customWidth="1"/>
    <col min="12035" max="12040" width="7.7109375" customWidth="1"/>
    <col min="12041" max="12041" width="8.5703125" bestFit="1" customWidth="1"/>
    <col min="12042" max="12043" width="7.7109375" customWidth="1"/>
    <col min="12044" max="12044" width="8.5703125" bestFit="1" customWidth="1"/>
    <col min="12045" max="12045" width="7.7109375" customWidth="1"/>
    <col min="12278" max="12278" width="13.42578125" bestFit="1" customWidth="1"/>
    <col min="12279" max="12279" width="22.28515625" bestFit="1" customWidth="1"/>
    <col min="12280" max="12280" width="27.5703125" bestFit="1" customWidth="1"/>
    <col min="12281" max="12281" width="9.7109375" bestFit="1" customWidth="1"/>
    <col min="12282" max="12283" width="9.7109375" customWidth="1"/>
    <col min="12284" max="12284" width="14.140625" customWidth="1"/>
    <col min="12285" max="12285" width="15.42578125" bestFit="1" customWidth="1"/>
    <col min="12286" max="12286" width="15.140625" bestFit="1" customWidth="1"/>
    <col min="12287" max="12288" width="11.28515625" bestFit="1" customWidth="1"/>
    <col min="12289" max="12289" width="12" customWidth="1"/>
    <col min="12290" max="12290" width="13.140625" customWidth="1"/>
    <col min="12291" max="12296" width="7.7109375" customWidth="1"/>
    <col min="12297" max="12297" width="8.5703125" bestFit="1" customWidth="1"/>
    <col min="12298" max="12299" width="7.7109375" customWidth="1"/>
    <col min="12300" max="12300" width="8.5703125" bestFit="1" customWidth="1"/>
    <col min="12301" max="12301" width="7.7109375" customWidth="1"/>
    <col min="12534" max="12534" width="13.42578125" bestFit="1" customWidth="1"/>
    <col min="12535" max="12535" width="22.28515625" bestFit="1" customWidth="1"/>
    <col min="12536" max="12536" width="27.5703125" bestFit="1" customWidth="1"/>
    <col min="12537" max="12537" width="9.7109375" bestFit="1" customWidth="1"/>
    <col min="12538" max="12539" width="9.7109375" customWidth="1"/>
    <col min="12540" max="12540" width="14.140625" customWidth="1"/>
    <col min="12541" max="12541" width="15.42578125" bestFit="1" customWidth="1"/>
    <col min="12542" max="12542" width="15.140625" bestFit="1" customWidth="1"/>
    <col min="12543" max="12544" width="11.28515625" bestFit="1" customWidth="1"/>
    <col min="12545" max="12545" width="12" customWidth="1"/>
    <col min="12546" max="12546" width="13.140625" customWidth="1"/>
    <col min="12547" max="12552" width="7.7109375" customWidth="1"/>
    <col min="12553" max="12553" width="8.5703125" bestFit="1" customWidth="1"/>
    <col min="12554" max="12555" width="7.7109375" customWidth="1"/>
    <col min="12556" max="12556" width="8.5703125" bestFit="1" customWidth="1"/>
    <col min="12557" max="12557" width="7.7109375" customWidth="1"/>
    <col min="12790" max="12790" width="13.42578125" bestFit="1" customWidth="1"/>
    <col min="12791" max="12791" width="22.28515625" bestFit="1" customWidth="1"/>
    <col min="12792" max="12792" width="27.5703125" bestFit="1" customWidth="1"/>
    <col min="12793" max="12793" width="9.7109375" bestFit="1" customWidth="1"/>
    <col min="12794" max="12795" width="9.7109375" customWidth="1"/>
    <col min="12796" max="12796" width="14.140625" customWidth="1"/>
    <col min="12797" max="12797" width="15.42578125" bestFit="1" customWidth="1"/>
    <col min="12798" max="12798" width="15.140625" bestFit="1" customWidth="1"/>
    <col min="12799" max="12800" width="11.28515625" bestFit="1" customWidth="1"/>
    <col min="12801" max="12801" width="12" customWidth="1"/>
    <col min="12802" max="12802" width="13.140625" customWidth="1"/>
    <col min="12803" max="12808" width="7.7109375" customWidth="1"/>
    <col min="12809" max="12809" width="8.5703125" bestFit="1" customWidth="1"/>
    <col min="12810" max="12811" width="7.7109375" customWidth="1"/>
    <col min="12812" max="12812" width="8.5703125" bestFit="1" customWidth="1"/>
    <col min="12813" max="12813" width="7.7109375" customWidth="1"/>
    <col min="13046" max="13046" width="13.42578125" bestFit="1" customWidth="1"/>
    <col min="13047" max="13047" width="22.28515625" bestFit="1" customWidth="1"/>
    <col min="13048" max="13048" width="27.5703125" bestFit="1" customWidth="1"/>
    <col min="13049" max="13049" width="9.7109375" bestFit="1" customWidth="1"/>
    <col min="13050" max="13051" width="9.7109375" customWidth="1"/>
    <col min="13052" max="13052" width="14.140625" customWidth="1"/>
    <col min="13053" max="13053" width="15.42578125" bestFit="1" customWidth="1"/>
    <col min="13054" max="13054" width="15.140625" bestFit="1" customWidth="1"/>
    <col min="13055" max="13056" width="11.28515625" bestFit="1" customWidth="1"/>
    <col min="13057" max="13057" width="12" customWidth="1"/>
    <col min="13058" max="13058" width="13.140625" customWidth="1"/>
    <col min="13059" max="13064" width="7.7109375" customWidth="1"/>
    <col min="13065" max="13065" width="8.5703125" bestFit="1" customWidth="1"/>
    <col min="13066" max="13067" width="7.7109375" customWidth="1"/>
    <col min="13068" max="13068" width="8.5703125" bestFit="1" customWidth="1"/>
    <col min="13069" max="13069" width="7.7109375" customWidth="1"/>
    <col min="13302" max="13302" width="13.42578125" bestFit="1" customWidth="1"/>
    <col min="13303" max="13303" width="22.28515625" bestFit="1" customWidth="1"/>
    <col min="13304" max="13304" width="27.5703125" bestFit="1" customWidth="1"/>
    <col min="13305" max="13305" width="9.7109375" bestFit="1" customWidth="1"/>
    <col min="13306" max="13307" width="9.7109375" customWidth="1"/>
    <col min="13308" max="13308" width="14.140625" customWidth="1"/>
    <col min="13309" max="13309" width="15.42578125" bestFit="1" customWidth="1"/>
    <col min="13310" max="13310" width="15.140625" bestFit="1" customWidth="1"/>
    <col min="13311" max="13312" width="11.28515625" bestFit="1" customWidth="1"/>
    <col min="13313" max="13313" width="12" customWidth="1"/>
    <col min="13314" max="13314" width="13.140625" customWidth="1"/>
    <col min="13315" max="13320" width="7.7109375" customWidth="1"/>
    <col min="13321" max="13321" width="8.5703125" bestFit="1" customWidth="1"/>
    <col min="13322" max="13323" width="7.7109375" customWidth="1"/>
    <col min="13324" max="13324" width="8.5703125" bestFit="1" customWidth="1"/>
    <col min="13325" max="13325" width="7.7109375" customWidth="1"/>
    <col min="13558" max="13558" width="13.42578125" bestFit="1" customWidth="1"/>
    <col min="13559" max="13559" width="22.28515625" bestFit="1" customWidth="1"/>
    <col min="13560" max="13560" width="27.5703125" bestFit="1" customWidth="1"/>
    <col min="13561" max="13561" width="9.7109375" bestFit="1" customWidth="1"/>
    <col min="13562" max="13563" width="9.7109375" customWidth="1"/>
    <col min="13564" max="13564" width="14.140625" customWidth="1"/>
    <col min="13565" max="13565" width="15.42578125" bestFit="1" customWidth="1"/>
    <col min="13566" max="13566" width="15.140625" bestFit="1" customWidth="1"/>
    <col min="13567" max="13568" width="11.28515625" bestFit="1" customWidth="1"/>
    <col min="13569" max="13569" width="12" customWidth="1"/>
    <col min="13570" max="13570" width="13.140625" customWidth="1"/>
    <col min="13571" max="13576" width="7.7109375" customWidth="1"/>
    <col min="13577" max="13577" width="8.5703125" bestFit="1" customWidth="1"/>
    <col min="13578" max="13579" width="7.7109375" customWidth="1"/>
    <col min="13580" max="13580" width="8.5703125" bestFit="1" customWidth="1"/>
    <col min="13581" max="13581" width="7.7109375" customWidth="1"/>
    <col min="13814" max="13814" width="13.42578125" bestFit="1" customWidth="1"/>
    <col min="13815" max="13815" width="22.28515625" bestFit="1" customWidth="1"/>
    <col min="13816" max="13816" width="27.5703125" bestFit="1" customWidth="1"/>
    <col min="13817" max="13817" width="9.7109375" bestFit="1" customWidth="1"/>
    <col min="13818" max="13819" width="9.7109375" customWidth="1"/>
    <col min="13820" max="13820" width="14.140625" customWidth="1"/>
    <col min="13821" max="13821" width="15.42578125" bestFit="1" customWidth="1"/>
    <col min="13822" max="13822" width="15.140625" bestFit="1" customWidth="1"/>
    <col min="13823" max="13824" width="11.28515625" bestFit="1" customWidth="1"/>
    <col min="13825" max="13825" width="12" customWidth="1"/>
    <col min="13826" max="13826" width="13.140625" customWidth="1"/>
    <col min="13827" max="13832" width="7.7109375" customWidth="1"/>
    <col min="13833" max="13833" width="8.5703125" bestFit="1" customWidth="1"/>
    <col min="13834" max="13835" width="7.7109375" customWidth="1"/>
    <col min="13836" max="13836" width="8.5703125" bestFit="1" customWidth="1"/>
    <col min="13837" max="13837" width="7.7109375" customWidth="1"/>
    <col min="14070" max="14070" width="13.42578125" bestFit="1" customWidth="1"/>
    <col min="14071" max="14071" width="22.28515625" bestFit="1" customWidth="1"/>
    <col min="14072" max="14072" width="27.5703125" bestFit="1" customWidth="1"/>
    <col min="14073" max="14073" width="9.7109375" bestFit="1" customWidth="1"/>
    <col min="14074" max="14075" width="9.7109375" customWidth="1"/>
    <col min="14076" max="14076" width="14.140625" customWidth="1"/>
    <col min="14077" max="14077" width="15.42578125" bestFit="1" customWidth="1"/>
    <col min="14078" max="14078" width="15.140625" bestFit="1" customWidth="1"/>
    <col min="14079" max="14080" width="11.28515625" bestFit="1" customWidth="1"/>
    <col min="14081" max="14081" width="12" customWidth="1"/>
    <col min="14082" max="14082" width="13.140625" customWidth="1"/>
    <col min="14083" max="14088" width="7.7109375" customWidth="1"/>
    <col min="14089" max="14089" width="8.5703125" bestFit="1" customWidth="1"/>
    <col min="14090" max="14091" width="7.7109375" customWidth="1"/>
    <col min="14092" max="14092" width="8.5703125" bestFit="1" customWidth="1"/>
    <col min="14093" max="14093" width="7.7109375" customWidth="1"/>
    <col min="14326" max="14326" width="13.42578125" bestFit="1" customWidth="1"/>
    <col min="14327" max="14327" width="22.28515625" bestFit="1" customWidth="1"/>
    <col min="14328" max="14328" width="27.5703125" bestFit="1" customWidth="1"/>
    <col min="14329" max="14329" width="9.7109375" bestFit="1" customWidth="1"/>
    <col min="14330" max="14331" width="9.7109375" customWidth="1"/>
    <col min="14332" max="14332" width="14.140625" customWidth="1"/>
    <col min="14333" max="14333" width="15.42578125" bestFit="1" customWidth="1"/>
    <col min="14334" max="14334" width="15.140625" bestFit="1" customWidth="1"/>
    <col min="14335" max="14336" width="11.28515625" bestFit="1" customWidth="1"/>
    <col min="14337" max="14337" width="12" customWidth="1"/>
    <col min="14338" max="14338" width="13.140625" customWidth="1"/>
    <col min="14339" max="14344" width="7.7109375" customWidth="1"/>
    <col min="14345" max="14345" width="8.5703125" bestFit="1" customWidth="1"/>
    <col min="14346" max="14347" width="7.7109375" customWidth="1"/>
    <col min="14348" max="14348" width="8.5703125" bestFit="1" customWidth="1"/>
    <col min="14349" max="14349" width="7.7109375" customWidth="1"/>
    <col min="14582" max="14582" width="13.42578125" bestFit="1" customWidth="1"/>
    <col min="14583" max="14583" width="22.28515625" bestFit="1" customWidth="1"/>
    <col min="14584" max="14584" width="27.5703125" bestFit="1" customWidth="1"/>
    <col min="14585" max="14585" width="9.7109375" bestFit="1" customWidth="1"/>
    <col min="14586" max="14587" width="9.7109375" customWidth="1"/>
    <col min="14588" max="14588" width="14.140625" customWidth="1"/>
    <col min="14589" max="14589" width="15.42578125" bestFit="1" customWidth="1"/>
    <col min="14590" max="14590" width="15.140625" bestFit="1" customWidth="1"/>
    <col min="14591" max="14592" width="11.28515625" bestFit="1" customWidth="1"/>
    <col min="14593" max="14593" width="12" customWidth="1"/>
    <col min="14594" max="14594" width="13.140625" customWidth="1"/>
    <col min="14595" max="14600" width="7.7109375" customWidth="1"/>
    <col min="14601" max="14601" width="8.5703125" bestFit="1" customWidth="1"/>
    <col min="14602" max="14603" width="7.7109375" customWidth="1"/>
    <col min="14604" max="14604" width="8.5703125" bestFit="1" customWidth="1"/>
    <col min="14605" max="14605" width="7.7109375" customWidth="1"/>
    <col min="14838" max="14838" width="13.42578125" bestFit="1" customWidth="1"/>
    <col min="14839" max="14839" width="22.28515625" bestFit="1" customWidth="1"/>
    <col min="14840" max="14840" width="27.5703125" bestFit="1" customWidth="1"/>
    <col min="14841" max="14841" width="9.7109375" bestFit="1" customWidth="1"/>
    <col min="14842" max="14843" width="9.7109375" customWidth="1"/>
    <col min="14844" max="14844" width="14.140625" customWidth="1"/>
    <col min="14845" max="14845" width="15.42578125" bestFit="1" customWidth="1"/>
    <col min="14846" max="14846" width="15.140625" bestFit="1" customWidth="1"/>
    <col min="14847" max="14848" width="11.28515625" bestFit="1" customWidth="1"/>
    <col min="14849" max="14849" width="12" customWidth="1"/>
    <col min="14850" max="14850" width="13.140625" customWidth="1"/>
    <col min="14851" max="14856" width="7.7109375" customWidth="1"/>
    <col min="14857" max="14857" width="8.5703125" bestFit="1" customWidth="1"/>
    <col min="14858" max="14859" width="7.7109375" customWidth="1"/>
    <col min="14860" max="14860" width="8.5703125" bestFit="1" customWidth="1"/>
    <col min="14861" max="14861" width="7.7109375" customWidth="1"/>
    <col min="15094" max="15094" width="13.42578125" bestFit="1" customWidth="1"/>
    <col min="15095" max="15095" width="22.28515625" bestFit="1" customWidth="1"/>
    <col min="15096" max="15096" width="27.5703125" bestFit="1" customWidth="1"/>
    <col min="15097" max="15097" width="9.7109375" bestFit="1" customWidth="1"/>
    <col min="15098" max="15099" width="9.7109375" customWidth="1"/>
    <col min="15100" max="15100" width="14.140625" customWidth="1"/>
    <col min="15101" max="15101" width="15.42578125" bestFit="1" customWidth="1"/>
    <col min="15102" max="15102" width="15.140625" bestFit="1" customWidth="1"/>
    <col min="15103" max="15104" width="11.28515625" bestFit="1" customWidth="1"/>
    <col min="15105" max="15105" width="12" customWidth="1"/>
    <col min="15106" max="15106" width="13.140625" customWidth="1"/>
    <col min="15107" max="15112" width="7.7109375" customWidth="1"/>
    <col min="15113" max="15113" width="8.5703125" bestFit="1" customWidth="1"/>
    <col min="15114" max="15115" width="7.7109375" customWidth="1"/>
    <col min="15116" max="15116" width="8.5703125" bestFit="1" customWidth="1"/>
    <col min="15117" max="15117" width="7.7109375" customWidth="1"/>
    <col min="15350" max="15350" width="13.42578125" bestFit="1" customWidth="1"/>
    <col min="15351" max="15351" width="22.28515625" bestFit="1" customWidth="1"/>
    <col min="15352" max="15352" width="27.5703125" bestFit="1" customWidth="1"/>
    <col min="15353" max="15353" width="9.7109375" bestFit="1" customWidth="1"/>
    <col min="15354" max="15355" width="9.7109375" customWidth="1"/>
    <col min="15356" max="15356" width="14.140625" customWidth="1"/>
    <col min="15357" max="15357" width="15.42578125" bestFit="1" customWidth="1"/>
    <col min="15358" max="15358" width="15.140625" bestFit="1" customWidth="1"/>
    <col min="15359" max="15360" width="11.28515625" bestFit="1" customWidth="1"/>
    <col min="15361" max="15361" width="12" customWidth="1"/>
    <col min="15362" max="15362" width="13.140625" customWidth="1"/>
    <col min="15363" max="15368" width="7.7109375" customWidth="1"/>
    <col min="15369" max="15369" width="8.5703125" bestFit="1" customWidth="1"/>
    <col min="15370" max="15371" width="7.7109375" customWidth="1"/>
    <col min="15372" max="15372" width="8.5703125" bestFit="1" customWidth="1"/>
    <col min="15373" max="15373" width="7.7109375" customWidth="1"/>
    <col min="15606" max="15606" width="13.42578125" bestFit="1" customWidth="1"/>
    <col min="15607" max="15607" width="22.28515625" bestFit="1" customWidth="1"/>
    <col min="15608" max="15608" width="27.5703125" bestFit="1" customWidth="1"/>
    <col min="15609" max="15609" width="9.7109375" bestFit="1" customWidth="1"/>
    <col min="15610" max="15611" width="9.7109375" customWidth="1"/>
    <col min="15612" max="15612" width="14.140625" customWidth="1"/>
    <col min="15613" max="15613" width="15.42578125" bestFit="1" customWidth="1"/>
    <col min="15614" max="15614" width="15.140625" bestFit="1" customWidth="1"/>
    <col min="15615" max="15616" width="11.28515625" bestFit="1" customWidth="1"/>
    <col min="15617" max="15617" width="12" customWidth="1"/>
    <col min="15618" max="15618" width="13.140625" customWidth="1"/>
    <col min="15619" max="15624" width="7.7109375" customWidth="1"/>
    <col min="15625" max="15625" width="8.5703125" bestFit="1" customWidth="1"/>
    <col min="15626" max="15627" width="7.7109375" customWidth="1"/>
    <col min="15628" max="15628" width="8.5703125" bestFit="1" customWidth="1"/>
    <col min="15629" max="15629" width="7.7109375" customWidth="1"/>
    <col min="15862" max="15862" width="13.42578125" bestFit="1" customWidth="1"/>
    <col min="15863" max="15863" width="22.28515625" bestFit="1" customWidth="1"/>
    <col min="15864" max="15864" width="27.5703125" bestFit="1" customWidth="1"/>
    <col min="15865" max="15865" width="9.7109375" bestFit="1" customWidth="1"/>
    <col min="15866" max="15867" width="9.7109375" customWidth="1"/>
    <col min="15868" max="15868" width="14.140625" customWidth="1"/>
    <col min="15869" max="15869" width="15.42578125" bestFit="1" customWidth="1"/>
    <col min="15870" max="15870" width="15.140625" bestFit="1" customWidth="1"/>
    <col min="15871" max="15872" width="11.28515625" bestFit="1" customWidth="1"/>
    <col min="15873" max="15873" width="12" customWidth="1"/>
    <col min="15874" max="15874" width="13.140625" customWidth="1"/>
    <col min="15875" max="15880" width="7.7109375" customWidth="1"/>
    <col min="15881" max="15881" width="8.5703125" bestFit="1" customWidth="1"/>
    <col min="15882" max="15883" width="7.7109375" customWidth="1"/>
    <col min="15884" max="15884" width="8.5703125" bestFit="1" customWidth="1"/>
    <col min="15885" max="15885" width="7.7109375" customWidth="1"/>
    <col min="16118" max="16118" width="13.42578125" bestFit="1" customWidth="1"/>
    <col min="16119" max="16119" width="22.28515625" bestFit="1" customWidth="1"/>
    <col min="16120" max="16120" width="27.5703125" bestFit="1" customWidth="1"/>
    <col min="16121" max="16121" width="9.7109375" bestFit="1" customWidth="1"/>
    <col min="16122" max="16123" width="9.7109375" customWidth="1"/>
    <col min="16124" max="16124" width="14.140625" customWidth="1"/>
    <col min="16125" max="16125" width="15.42578125" bestFit="1" customWidth="1"/>
    <col min="16126" max="16126" width="15.140625" bestFit="1" customWidth="1"/>
    <col min="16127" max="16128" width="11.28515625" bestFit="1" customWidth="1"/>
    <col min="16129" max="16129" width="12" customWidth="1"/>
    <col min="16130" max="16130" width="13.140625" customWidth="1"/>
    <col min="16131" max="16136" width="7.7109375" customWidth="1"/>
    <col min="16137" max="16137" width="8.5703125" bestFit="1" customWidth="1"/>
    <col min="16138" max="16139" width="7.7109375" customWidth="1"/>
    <col min="16140" max="16140" width="8.5703125" bestFit="1" customWidth="1"/>
    <col min="16141" max="16141" width="7.7109375" customWidth="1"/>
  </cols>
  <sheetData>
    <row r="1" spans="1:40" ht="26.25" x14ac:dyDescent="0.4">
      <c r="A1" s="226" t="s">
        <v>398</v>
      </c>
      <c r="B1" s="226">
        <v>2020</v>
      </c>
      <c r="C1" s="233" t="s">
        <v>400</v>
      </c>
      <c r="AD1" s="231"/>
    </row>
    <row r="2" spans="1:40" s="55" customFormat="1" ht="18.75" x14ac:dyDescent="0.3">
      <c r="A2" s="227" t="s">
        <v>0</v>
      </c>
      <c r="B2" s="227" t="s">
        <v>1</v>
      </c>
      <c r="C2" s="227" t="s">
        <v>2</v>
      </c>
      <c r="D2" s="227"/>
      <c r="E2" s="234"/>
      <c r="F2" s="228">
        <v>1</v>
      </c>
      <c r="G2" s="228">
        <v>2</v>
      </c>
      <c r="H2" s="228">
        <v>3</v>
      </c>
      <c r="I2" s="228">
        <v>4</v>
      </c>
      <c r="J2" s="228">
        <v>5</v>
      </c>
      <c r="K2" s="228">
        <v>6</v>
      </c>
      <c r="L2" s="228">
        <v>7</v>
      </c>
      <c r="M2" s="228">
        <v>8</v>
      </c>
      <c r="N2" s="228">
        <v>9</v>
      </c>
      <c r="O2" s="228">
        <v>10</v>
      </c>
      <c r="P2" s="228">
        <v>11</v>
      </c>
      <c r="Q2" s="228">
        <v>12</v>
      </c>
      <c r="R2" s="228">
        <v>13</v>
      </c>
      <c r="S2" s="228">
        <v>14</v>
      </c>
      <c r="T2" s="228">
        <v>15</v>
      </c>
      <c r="U2" s="228">
        <v>16</v>
      </c>
      <c r="V2" s="228">
        <v>17</v>
      </c>
      <c r="W2" s="228">
        <v>18</v>
      </c>
      <c r="X2" s="228">
        <v>19</v>
      </c>
      <c r="Y2" s="228">
        <v>20</v>
      </c>
      <c r="Z2" s="228">
        <v>21</v>
      </c>
      <c r="AA2" s="228">
        <v>22</v>
      </c>
      <c r="AB2" s="228">
        <v>23</v>
      </c>
      <c r="AC2" s="228">
        <v>24</v>
      </c>
      <c r="AD2" s="232">
        <v>25</v>
      </c>
      <c r="AE2" s="228">
        <v>26</v>
      </c>
      <c r="AF2" s="228">
        <v>27</v>
      </c>
      <c r="AG2" s="228">
        <v>28</v>
      </c>
      <c r="AH2" s="228">
        <v>29</v>
      </c>
      <c r="AI2" s="228">
        <v>30</v>
      </c>
      <c r="AJ2" s="227"/>
    </row>
    <row r="3" spans="1:40" s="1" customFormat="1" x14ac:dyDescent="0.25">
      <c r="D3" s="2" t="s">
        <v>3</v>
      </c>
      <c r="E3" s="3" t="s">
        <v>406</v>
      </c>
      <c r="F3" s="242" t="s">
        <v>122</v>
      </c>
      <c r="G3" s="242" t="s">
        <v>122</v>
      </c>
      <c r="H3" s="242" t="s">
        <v>122</v>
      </c>
      <c r="I3" s="242" t="s">
        <v>122</v>
      </c>
      <c r="J3" s="242" t="s">
        <v>122</v>
      </c>
      <c r="K3" s="242" t="s">
        <v>122</v>
      </c>
      <c r="L3" s="242" t="s">
        <v>122</v>
      </c>
      <c r="M3" s="242" t="s">
        <v>122</v>
      </c>
      <c r="N3" s="242" t="s">
        <v>122</v>
      </c>
      <c r="O3" s="242" t="s">
        <v>122</v>
      </c>
      <c r="P3" s="242" t="s">
        <v>122</v>
      </c>
      <c r="Q3" s="242" t="s">
        <v>122</v>
      </c>
      <c r="R3" s="242" t="s">
        <v>122</v>
      </c>
      <c r="S3" s="242" t="s">
        <v>122</v>
      </c>
      <c r="T3" s="242" t="s">
        <v>122</v>
      </c>
      <c r="U3" s="242" t="s">
        <v>122</v>
      </c>
      <c r="V3" s="242" t="s">
        <v>122</v>
      </c>
      <c r="W3" s="242" t="s">
        <v>122</v>
      </c>
      <c r="X3" s="242" t="s">
        <v>122</v>
      </c>
      <c r="Y3" s="242" t="s">
        <v>122</v>
      </c>
      <c r="Z3" s="242" t="s">
        <v>122</v>
      </c>
      <c r="AA3" s="242" t="s">
        <v>122</v>
      </c>
      <c r="AB3" s="242" t="s">
        <v>122</v>
      </c>
      <c r="AC3" s="242" t="s">
        <v>122</v>
      </c>
      <c r="AD3" s="242" t="s">
        <v>122</v>
      </c>
      <c r="AE3" s="242" t="s">
        <v>122</v>
      </c>
      <c r="AF3" s="242" t="s">
        <v>122</v>
      </c>
      <c r="AG3" s="242" t="s">
        <v>122</v>
      </c>
      <c r="AH3" s="242" t="s">
        <v>122</v>
      </c>
      <c r="AI3" s="242" t="s">
        <v>122</v>
      </c>
      <c r="AJ3" s="2"/>
    </row>
    <row r="4" spans="1:40" s="8" customFormat="1" ht="15.75" thickBot="1" x14ac:dyDescent="0.3">
      <c r="A4" s="20"/>
      <c r="B4" s="20"/>
      <c r="C4" s="20"/>
      <c r="D4" s="21"/>
      <c r="E4" s="46"/>
      <c r="F4" s="51"/>
      <c r="G4" s="51"/>
      <c r="H4" s="51"/>
      <c r="I4" s="51"/>
      <c r="J4" s="51"/>
      <c r="K4" s="51"/>
      <c r="L4" s="51"/>
      <c r="M4" s="51"/>
      <c r="N4" s="5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40" s="8" customFormat="1" ht="15.75" thickTop="1" x14ac:dyDescent="0.25">
      <c r="A5" s="229" t="s">
        <v>4</v>
      </c>
      <c r="B5" s="13" t="s">
        <v>5</v>
      </c>
      <c r="C5" s="47" t="s">
        <v>6</v>
      </c>
      <c r="D5" s="14">
        <v>0.1</v>
      </c>
      <c r="E5" s="7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>
        <v>0</v>
      </c>
      <c r="AE5" s="38">
        <v>0.1</v>
      </c>
      <c r="AF5" s="38">
        <v>0.1</v>
      </c>
      <c r="AG5" s="38">
        <v>0</v>
      </c>
      <c r="AH5" s="38">
        <v>0</v>
      </c>
      <c r="AI5" s="38">
        <v>0</v>
      </c>
      <c r="AJ5" s="50"/>
      <c r="AL5" s="258">
        <f>SUM(F5:AJ5)</f>
        <v>0.2</v>
      </c>
      <c r="AM5" s="10">
        <v>86400</v>
      </c>
      <c r="AN5" s="259">
        <f>AL5*AM5</f>
        <v>17280</v>
      </c>
    </row>
    <row r="6" spans="1:40" s="8" customFormat="1" x14ac:dyDescent="0.25">
      <c r="A6" s="12"/>
      <c r="B6" s="13"/>
      <c r="C6" s="47" t="s">
        <v>7</v>
      </c>
      <c r="D6" s="14">
        <v>0.1</v>
      </c>
      <c r="E6" s="7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50"/>
      <c r="AL6" s="260">
        <f t="shared" ref="AL6:AL69" si="0">SUM(F6:AJ6)</f>
        <v>0</v>
      </c>
      <c r="AM6" s="8">
        <v>86400</v>
      </c>
      <c r="AN6" s="261">
        <f t="shared" ref="AN6:AN69" si="1">AL6*AM6</f>
        <v>0</v>
      </c>
    </row>
    <row r="7" spans="1:40" s="8" customFormat="1" x14ac:dyDescent="0.25">
      <c r="A7" s="12"/>
      <c r="B7" s="16"/>
      <c r="C7" s="220" t="s">
        <v>8</v>
      </c>
      <c r="D7" s="221">
        <v>0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46"/>
      <c r="AL7" s="260">
        <f t="shared" si="0"/>
        <v>0</v>
      </c>
      <c r="AM7" s="8">
        <v>86400</v>
      </c>
      <c r="AN7" s="261">
        <f t="shared" si="1"/>
        <v>0</v>
      </c>
    </row>
    <row r="8" spans="1:40" s="8" customFormat="1" x14ac:dyDescent="0.25">
      <c r="A8" s="12"/>
      <c r="B8" s="16"/>
      <c r="C8" s="222" t="s">
        <v>403</v>
      </c>
      <c r="D8" s="223" t="s">
        <v>395</v>
      </c>
      <c r="E8" s="7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>
        <v>1.45</v>
      </c>
      <c r="AE8" s="38">
        <v>1.45</v>
      </c>
      <c r="AF8" s="38">
        <v>1.45</v>
      </c>
      <c r="AG8" s="38">
        <v>1.45</v>
      </c>
      <c r="AH8" s="38">
        <v>1.45</v>
      </c>
      <c r="AI8" s="38">
        <v>1.45</v>
      </c>
      <c r="AJ8" s="50"/>
      <c r="AL8" s="260">
        <f t="shared" si="0"/>
        <v>8.6999999999999993</v>
      </c>
      <c r="AM8" s="8">
        <v>86400</v>
      </c>
      <c r="AN8" s="261">
        <f t="shared" si="1"/>
        <v>751679.99999999988</v>
      </c>
    </row>
    <row r="9" spans="1:40" s="8" customFormat="1" x14ac:dyDescent="0.25">
      <c r="A9" s="12"/>
      <c r="B9" s="13"/>
      <c r="C9" s="17" t="s">
        <v>9</v>
      </c>
      <c r="D9" s="237" t="s">
        <v>395</v>
      </c>
      <c r="E9" s="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>
        <v>5.5E-2</v>
      </c>
      <c r="AE9" s="38">
        <v>5.5E-2</v>
      </c>
      <c r="AF9" s="38">
        <v>0.02</v>
      </c>
      <c r="AG9" s="38">
        <v>0.02</v>
      </c>
      <c r="AH9" s="38">
        <v>0.02</v>
      </c>
      <c r="AI9" s="38">
        <v>0.02</v>
      </c>
      <c r="AJ9" s="50"/>
      <c r="AL9" s="260">
        <f t="shared" si="0"/>
        <v>0.18999999999999997</v>
      </c>
      <c r="AM9" s="8">
        <v>86400</v>
      </c>
      <c r="AN9" s="261">
        <f t="shared" si="1"/>
        <v>16415.999999999996</v>
      </c>
    </row>
    <row r="10" spans="1:40" s="8" customFormat="1" x14ac:dyDescent="0.25">
      <c r="A10" s="12"/>
      <c r="B10" s="13"/>
      <c r="C10" s="17"/>
      <c r="D10" s="14"/>
      <c r="E10" s="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50"/>
      <c r="AL10" s="260"/>
      <c r="AN10" s="261"/>
    </row>
    <row r="11" spans="1:40" s="8" customFormat="1" ht="15.75" thickBot="1" x14ac:dyDescent="0.3">
      <c r="A11" s="12"/>
      <c r="B11" s="19"/>
      <c r="C11" s="20" t="s">
        <v>139</v>
      </c>
      <c r="D11" s="243"/>
      <c r="E11" s="46">
        <f>86400*SUM(F11:AJ11)</f>
        <v>785376</v>
      </c>
      <c r="F11" s="51">
        <f>SUM(F5:F10)</f>
        <v>0</v>
      </c>
      <c r="G11" s="51">
        <f>SUM(G5:G10)</f>
        <v>0</v>
      </c>
      <c r="H11" s="51">
        <f>SUM(H5:H10)</f>
        <v>0</v>
      </c>
      <c r="I11" s="51">
        <f>SUM(I5:I10)</f>
        <v>0</v>
      </c>
      <c r="J11" s="51">
        <f t="shared" ref="J11:AJ11" si="2">SUM(J5:J10)</f>
        <v>0</v>
      </c>
      <c r="K11" s="51">
        <f t="shared" si="2"/>
        <v>0</v>
      </c>
      <c r="L11" s="51">
        <f t="shared" si="2"/>
        <v>0</v>
      </c>
      <c r="M11" s="51">
        <f t="shared" si="2"/>
        <v>0</v>
      </c>
      <c r="N11" s="51">
        <f t="shared" si="2"/>
        <v>0</v>
      </c>
      <c r="O11" s="51">
        <f t="shared" si="2"/>
        <v>0</v>
      </c>
      <c r="P11" s="51">
        <f t="shared" si="2"/>
        <v>0</v>
      </c>
      <c r="Q11" s="51">
        <f t="shared" si="2"/>
        <v>0</v>
      </c>
      <c r="R11" s="51">
        <f t="shared" si="2"/>
        <v>0</v>
      </c>
      <c r="S11" s="51">
        <f t="shared" si="2"/>
        <v>0</v>
      </c>
      <c r="T11" s="51">
        <f t="shared" si="2"/>
        <v>0</v>
      </c>
      <c r="U11" s="51">
        <f t="shared" si="2"/>
        <v>0</v>
      </c>
      <c r="V11" s="51">
        <f t="shared" si="2"/>
        <v>0</v>
      </c>
      <c r="W11" s="51">
        <f t="shared" si="2"/>
        <v>0</v>
      </c>
      <c r="X11" s="51">
        <f t="shared" si="2"/>
        <v>0</v>
      </c>
      <c r="Y11" s="51">
        <f t="shared" si="2"/>
        <v>0</v>
      </c>
      <c r="Z11" s="51">
        <f t="shared" si="2"/>
        <v>0</v>
      </c>
      <c r="AA11" s="51">
        <f t="shared" si="2"/>
        <v>0</v>
      </c>
      <c r="AB11" s="51">
        <f t="shared" si="2"/>
        <v>0</v>
      </c>
      <c r="AC11" s="51">
        <f t="shared" si="2"/>
        <v>0</v>
      </c>
      <c r="AD11" s="51">
        <f t="shared" si="2"/>
        <v>1.5049999999999999</v>
      </c>
      <c r="AE11" s="51">
        <f t="shared" si="2"/>
        <v>1.605</v>
      </c>
      <c r="AF11" s="51">
        <f t="shared" si="2"/>
        <v>1.57</v>
      </c>
      <c r="AG11" s="51">
        <f t="shared" si="2"/>
        <v>1.47</v>
      </c>
      <c r="AH11" s="51">
        <f t="shared" si="2"/>
        <v>1.47</v>
      </c>
      <c r="AI11" s="51">
        <f t="shared" si="2"/>
        <v>1.47</v>
      </c>
      <c r="AJ11" s="52">
        <f t="shared" si="2"/>
        <v>0</v>
      </c>
      <c r="AL11" s="262">
        <f t="shared" si="0"/>
        <v>9.09</v>
      </c>
      <c r="AM11" s="20">
        <v>86400</v>
      </c>
      <c r="AN11" s="263">
        <f t="shared" si="1"/>
        <v>785376</v>
      </c>
    </row>
    <row r="12" spans="1:40" ht="16.5" thickTop="1" thickBot="1" x14ac:dyDescent="0.3">
      <c r="A12" s="12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L12" s="14"/>
      <c r="AM12" s="8"/>
      <c r="AN12" s="15"/>
    </row>
    <row r="13" spans="1:40" s="8" customFormat="1" ht="15.75" thickTop="1" x14ac:dyDescent="0.25">
      <c r="A13" s="12"/>
      <c r="B13" s="23" t="s">
        <v>10</v>
      </c>
      <c r="C13" s="24" t="s">
        <v>11</v>
      </c>
      <c r="D13" s="9">
        <v>0.3</v>
      </c>
      <c r="E13" s="45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49"/>
      <c r="AL13" s="258">
        <f t="shared" si="0"/>
        <v>0</v>
      </c>
      <c r="AM13" s="10">
        <v>86400</v>
      </c>
      <c r="AN13" s="259">
        <f t="shared" si="1"/>
        <v>0</v>
      </c>
    </row>
    <row r="14" spans="1:40" s="8" customFormat="1" x14ac:dyDescent="0.25">
      <c r="A14" s="12"/>
      <c r="B14" s="16"/>
      <c r="C14" s="17" t="s">
        <v>12</v>
      </c>
      <c r="D14" s="14">
        <v>0.36</v>
      </c>
      <c r="E14" s="7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50"/>
      <c r="AL14" s="260">
        <f t="shared" si="0"/>
        <v>0</v>
      </c>
      <c r="AM14" s="8">
        <v>86400</v>
      </c>
      <c r="AN14" s="261">
        <f t="shared" si="1"/>
        <v>0</v>
      </c>
    </row>
    <row r="15" spans="1:40" s="8" customFormat="1" x14ac:dyDescent="0.25">
      <c r="A15" s="12"/>
      <c r="B15" s="16"/>
      <c r="C15" s="220" t="s">
        <v>13</v>
      </c>
      <c r="D15" s="221">
        <v>0</v>
      </c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46"/>
      <c r="AL15" s="260">
        <f t="shared" si="0"/>
        <v>0</v>
      </c>
      <c r="AM15" s="8">
        <v>86400</v>
      </c>
      <c r="AN15" s="261">
        <f t="shared" si="1"/>
        <v>0</v>
      </c>
    </row>
    <row r="16" spans="1:40" s="8" customFormat="1" x14ac:dyDescent="0.25">
      <c r="A16" s="12"/>
      <c r="B16" s="16"/>
      <c r="C16" s="17" t="s">
        <v>14</v>
      </c>
      <c r="D16" s="14">
        <v>0.3</v>
      </c>
      <c r="E16" s="7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>
        <v>0.3</v>
      </c>
      <c r="AE16" s="38">
        <v>0.3</v>
      </c>
      <c r="AF16" s="38">
        <v>0</v>
      </c>
      <c r="AG16" s="38">
        <v>0</v>
      </c>
      <c r="AH16" s="38">
        <v>0</v>
      </c>
      <c r="AI16" s="38">
        <v>0</v>
      </c>
      <c r="AJ16" s="50"/>
      <c r="AL16" s="260">
        <f t="shared" si="0"/>
        <v>0.6</v>
      </c>
      <c r="AM16" s="8">
        <v>86400</v>
      </c>
      <c r="AN16" s="261">
        <f t="shared" si="1"/>
        <v>51840</v>
      </c>
    </row>
    <row r="17" spans="1:40" s="8" customFormat="1" x14ac:dyDescent="0.25">
      <c r="A17" s="12"/>
      <c r="B17" s="16"/>
      <c r="C17" s="17" t="s">
        <v>15</v>
      </c>
      <c r="D17" s="14">
        <v>0.35</v>
      </c>
      <c r="E17" s="7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>
        <v>0</v>
      </c>
      <c r="AE17" s="38">
        <v>0.35</v>
      </c>
      <c r="AF17" s="38">
        <v>0.35</v>
      </c>
      <c r="AG17" s="38">
        <v>0.35</v>
      </c>
      <c r="AH17" s="38">
        <v>0.35</v>
      </c>
      <c r="AI17" s="38">
        <v>0</v>
      </c>
      <c r="AJ17" s="50"/>
      <c r="AL17" s="260">
        <f t="shared" si="0"/>
        <v>1.4</v>
      </c>
      <c r="AM17" s="8">
        <v>86400</v>
      </c>
      <c r="AN17" s="261">
        <f t="shared" si="1"/>
        <v>120959.99999999999</v>
      </c>
    </row>
    <row r="18" spans="1:40" s="8" customFormat="1" x14ac:dyDescent="0.25">
      <c r="A18" s="12"/>
      <c r="B18" s="13"/>
      <c r="C18" s="17" t="s">
        <v>16</v>
      </c>
      <c r="D18" s="237" t="s">
        <v>395</v>
      </c>
      <c r="E18" s="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>
        <v>0.08</v>
      </c>
      <c r="AE18" s="38">
        <v>0.08</v>
      </c>
      <c r="AF18" s="38">
        <v>0.05</v>
      </c>
      <c r="AG18" s="38">
        <v>0.05</v>
      </c>
      <c r="AH18" s="38">
        <v>0.05</v>
      </c>
      <c r="AI18" s="38">
        <v>0.05</v>
      </c>
      <c r="AJ18" s="50"/>
      <c r="AL18" s="260">
        <f t="shared" si="0"/>
        <v>0.36</v>
      </c>
      <c r="AM18" s="8">
        <v>86400</v>
      </c>
      <c r="AN18" s="261">
        <f t="shared" si="1"/>
        <v>31104</v>
      </c>
    </row>
    <row r="19" spans="1:40" s="8" customFormat="1" x14ac:dyDescent="0.25">
      <c r="A19" s="12"/>
      <c r="B19" s="16"/>
      <c r="C19" s="220" t="s">
        <v>17</v>
      </c>
      <c r="D19" s="221">
        <v>0</v>
      </c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46"/>
      <c r="AL19" s="260">
        <f t="shared" si="0"/>
        <v>0</v>
      </c>
      <c r="AM19" s="8">
        <v>86400</v>
      </c>
      <c r="AN19" s="261">
        <f t="shared" si="1"/>
        <v>0</v>
      </c>
    </row>
    <row r="20" spans="1:40" s="8" customFormat="1" x14ac:dyDescent="0.25">
      <c r="A20" s="12"/>
      <c r="B20" s="16"/>
      <c r="C20" s="220" t="s">
        <v>18</v>
      </c>
      <c r="D20" s="221">
        <v>0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46"/>
      <c r="AL20" s="260">
        <f t="shared" si="0"/>
        <v>0</v>
      </c>
      <c r="AM20" s="8">
        <v>86400</v>
      </c>
      <c r="AN20" s="261">
        <f t="shared" si="1"/>
        <v>0</v>
      </c>
    </row>
    <row r="21" spans="1:40" s="8" customFormat="1" x14ac:dyDescent="0.25">
      <c r="A21" s="12"/>
      <c r="B21" s="16"/>
      <c r="C21" s="40"/>
      <c r="D21" s="41"/>
      <c r="E21" s="7"/>
      <c r="F21" s="38"/>
      <c r="G21" s="38"/>
      <c r="H21" s="38"/>
      <c r="I21" s="38"/>
      <c r="J21" s="38"/>
      <c r="K21" s="38"/>
      <c r="L21" s="38"/>
      <c r="M21" s="38"/>
      <c r="N21" s="38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54"/>
      <c r="AL21" s="260"/>
      <c r="AN21" s="261"/>
    </row>
    <row r="22" spans="1:40" s="8" customFormat="1" ht="15.75" thickBot="1" x14ac:dyDescent="0.3">
      <c r="A22" s="12"/>
      <c r="B22" s="19"/>
      <c r="C22" s="20" t="s">
        <v>139</v>
      </c>
      <c r="D22" s="243"/>
      <c r="E22" s="46">
        <f>86400*SUM(F22:AJ22)</f>
        <v>203903.99999999994</v>
      </c>
      <c r="F22" s="51">
        <f>SUM(F13:F21)</f>
        <v>0</v>
      </c>
      <c r="G22" s="51">
        <f>SUM(G13:G21)</f>
        <v>0</v>
      </c>
      <c r="H22" s="51">
        <f>SUM(H13:H21)</f>
        <v>0</v>
      </c>
      <c r="I22" s="51">
        <f t="shared" ref="I22:AJ22" si="3">SUM(I13:I21)</f>
        <v>0</v>
      </c>
      <c r="J22" s="51">
        <f t="shared" si="3"/>
        <v>0</v>
      </c>
      <c r="K22" s="51">
        <f t="shared" si="3"/>
        <v>0</v>
      </c>
      <c r="L22" s="51">
        <f t="shared" si="3"/>
        <v>0</v>
      </c>
      <c r="M22" s="51">
        <f t="shared" si="3"/>
        <v>0</v>
      </c>
      <c r="N22" s="51">
        <f>SUM(N13:N21)</f>
        <v>0</v>
      </c>
      <c r="O22" s="51">
        <f>SUM(O13:O21)</f>
        <v>0</v>
      </c>
      <c r="P22" s="51">
        <f t="shared" si="3"/>
        <v>0</v>
      </c>
      <c r="Q22" s="51">
        <f t="shared" si="3"/>
        <v>0</v>
      </c>
      <c r="R22" s="51">
        <f t="shared" si="3"/>
        <v>0</v>
      </c>
      <c r="S22" s="51">
        <f t="shared" si="3"/>
        <v>0</v>
      </c>
      <c r="T22" s="51">
        <f t="shared" si="3"/>
        <v>0</v>
      </c>
      <c r="U22" s="51">
        <f t="shared" si="3"/>
        <v>0</v>
      </c>
      <c r="V22" s="51">
        <f t="shared" si="3"/>
        <v>0</v>
      </c>
      <c r="W22" s="51">
        <f t="shared" si="3"/>
        <v>0</v>
      </c>
      <c r="X22" s="51">
        <f t="shared" si="3"/>
        <v>0</v>
      </c>
      <c r="Y22" s="51">
        <f t="shared" si="3"/>
        <v>0</v>
      </c>
      <c r="Z22" s="51">
        <f>SUM(Z13:Z21)</f>
        <v>0</v>
      </c>
      <c r="AA22" s="51">
        <f t="shared" si="3"/>
        <v>0</v>
      </c>
      <c r="AB22" s="51">
        <f>SUM(AB13:AB21)</f>
        <v>0</v>
      </c>
      <c r="AC22" s="51">
        <f t="shared" si="3"/>
        <v>0</v>
      </c>
      <c r="AD22" s="51">
        <f t="shared" si="3"/>
        <v>0.38</v>
      </c>
      <c r="AE22" s="51">
        <f t="shared" si="3"/>
        <v>0.72999999999999987</v>
      </c>
      <c r="AF22" s="51">
        <f t="shared" si="3"/>
        <v>0.39999999999999997</v>
      </c>
      <c r="AG22" s="51">
        <f t="shared" si="3"/>
        <v>0.39999999999999997</v>
      </c>
      <c r="AH22" s="51">
        <f t="shared" si="3"/>
        <v>0.39999999999999997</v>
      </c>
      <c r="AI22" s="51">
        <f t="shared" si="3"/>
        <v>0.05</v>
      </c>
      <c r="AJ22" s="52">
        <f t="shared" si="3"/>
        <v>0</v>
      </c>
      <c r="AL22" s="262">
        <f t="shared" si="0"/>
        <v>2.3599999999999994</v>
      </c>
      <c r="AM22" s="20">
        <v>86400</v>
      </c>
      <c r="AN22" s="263">
        <f t="shared" si="1"/>
        <v>203903.99999999994</v>
      </c>
    </row>
    <row r="23" spans="1:40" s="8" customFormat="1" ht="16.5" thickTop="1" thickBot="1" x14ac:dyDescent="0.3">
      <c r="A23" s="12"/>
      <c r="D23" s="14"/>
      <c r="E23" s="7"/>
      <c r="F23" s="38"/>
      <c r="G23" s="38"/>
      <c r="H23" s="38"/>
      <c r="I23" s="38"/>
      <c r="J23" s="38"/>
      <c r="K23" s="38"/>
      <c r="L23" s="38"/>
      <c r="M23" s="38"/>
      <c r="N23" s="38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L23" s="14"/>
      <c r="AN23" s="15"/>
    </row>
    <row r="24" spans="1:40" s="8" customFormat="1" ht="15.75" thickTop="1" x14ac:dyDescent="0.25">
      <c r="A24" s="12"/>
      <c r="B24" s="23" t="s">
        <v>19</v>
      </c>
      <c r="C24" s="24" t="s">
        <v>20</v>
      </c>
      <c r="D24" s="9">
        <v>0.3</v>
      </c>
      <c r="E24" s="45"/>
      <c r="F24" s="48"/>
      <c r="G24" s="48"/>
      <c r="H24" s="48"/>
      <c r="I24" s="48"/>
      <c r="J24" s="48"/>
      <c r="K24" s="48"/>
      <c r="L24" s="48"/>
      <c r="M24" s="48"/>
      <c r="N24" s="48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53"/>
      <c r="AL24" s="258">
        <f t="shared" si="0"/>
        <v>0</v>
      </c>
      <c r="AM24" s="10">
        <v>86400</v>
      </c>
      <c r="AN24" s="259">
        <f t="shared" si="1"/>
        <v>0</v>
      </c>
    </row>
    <row r="25" spans="1:40" s="8" customFormat="1" x14ac:dyDescent="0.25">
      <c r="A25" s="12"/>
      <c r="B25" s="16"/>
      <c r="C25" s="17" t="s">
        <v>21</v>
      </c>
      <c r="D25" s="14">
        <v>0.35</v>
      </c>
      <c r="E25" s="7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50"/>
      <c r="AL25" s="260">
        <f t="shared" si="0"/>
        <v>0</v>
      </c>
      <c r="AM25" s="8">
        <v>86400</v>
      </c>
      <c r="AN25" s="261">
        <f t="shared" si="1"/>
        <v>0</v>
      </c>
    </row>
    <row r="26" spans="1:40" s="8" customFormat="1" x14ac:dyDescent="0.25">
      <c r="A26" s="12"/>
      <c r="B26" s="16"/>
      <c r="C26" s="220" t="s">
        <v>22</v>
      </c>
      <c r="D26" s="221">
        <v>0.2</v>
      </c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46"/>
      <c r="AL26" s="260">
        <f t="shared" si="0"/>
        <v>0</v>
      </c>
      <c r="AM26" s="8">
        <v>86400</v>
      </c>
      <c r="AN26" s="261">
        <f t="shared" si="1"/>
        <v>0</v>
      </c>
    </row>
    <row r="27" spans="1:40" s="8" customFormat="1" x14ac:dyDescent="0.25">
      <c r="A27" s="12"/>
      <c r="B27" s="16"/>
      <c r="C27" s="222" t="s">
        <v>402</v>
      </c>
      <c r="D27" s="223" t="s">
        <v>395</v>
      </c>
      <c r="E27" s="7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>
        <v>20.77</v>
      </c>
      <c r="AE27" s="38">
        <v>20.74</v>
      </c>
      <c r="AF27" s="38">
        <v>21.06</v>
      </c>
      <c r="AG27" s="38">
        <v>21.18</v>
      </c>
      <c r="AH27" s="38">
        <v>21.31</v>
      </c>
      <c r="AI27" s="38">
        <v>21.42</v>
      </c>
      <c r="AJ27" s="50"/>
      <c r="AL27" s="260">
        <f t="shared" si="0"/>
        <v>126.48</v>
      </c>
      <c r="AM27" s="8">
        <v>86400</v>
      </c>
      <c r="AN27" s="261">
        <f t="shared" si="1"/>
        <v>10927872</v>
      </c>
    </row>
    <row r="28" spans="1:40" s="8" customFormat="1" x14ac:dyDescent="0.25">
      <c r="A28" s="12"/>
      <c r="B28" s="16"/>
      <c r="C28" s="17"/>
      <c r="D28" s="18"/>
      <c r="E28" s="7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50"/>
      <c r="AL28" s="260"/>
      <c r="AN28" s="261"/>
    </row>
    <row r="29" spans="1:40" s="8" customFormat="1" x14ac:dyDescent="0.25">
      <c r="A29" s="12"/>
      <c r="B29" s="16"/>
      <c r="C29" s="219" t="s">
        <v>145</v>
      </c>
      <c r="D29" s="235" t="s">
        <v>395</v>
      </c>
      <c r="E29" s="7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>
        <v>8.89</v>
      </c>
      <c r="AE29" s="38">
        <v>8.86</v>
      </c>
      <c r="AF29" s="38">
        <v>9.18</v>
      </c>
      <c r="AG29" s="38">
        <v>9.31</v>
      </c>
      <c r="AH29" s="38">
        <v>9.68</v>
      </c>
      <c r="AI29" s="38">
        <v>10.119999999999999</v>
      </c>
      <c r="AJ29" s="50"/>
      <c r="AL29" s="260">
        <f t="shared" si="0"/>
        <v>56.04</v>
      </c>
      <c r="AM29" s="8">
        <v>-86400</v>
      </c>
      <c r="AN29" s="261">
        <f t="shared" si="1"/>
        <v>-4841856</v>
      </c>
    </row>
    <row r="30" spans="1:40" s="8" customFormat="1" x14ac:dyDescent="0.25">
      <c r="A30" s="12"/>
      <c r="B30" s="16"/>
      <c r="C30" s="219" t="s">
        <v>411</v>
      </c>
      <c r="D30" s="41"/>
      <c r="E30" s="7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50"/>
      <c r="AL30" s="260">
        <f t="shared" si="0"/>
        <v>0</v>
      </c>
      <c r="AM30" s="8">
        <v>-86400</v>
      </c>
      <c r="AN30" s="261">
        <f t="shared" si="1"/>
        <v>0</v>
      </c>
    </row>
    <row r="31" spans="1:40" s="8" customFormat="1" x14ac:dyDescent="0.25">
      <c r="A31" s="12"/>
      <c r="B31" s="16"/>
      <c r="C31" s="219" t="s">
        <v>396</v>
      </c>
      <c r="D31" s="41"/>
      <c r="E31" s="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>
        <v>0.2</v>
      </c>
      <c r="AE31" s="38">
        <v>0.2</v>
      </c>
      <c r="AF31" s="38">
        <v>0.4</v>
      </c>
      <c r="AG31" s="38">
        <v>0.4</v>
      </c>
      <c r="AH31" s="38">
        <v>0.4</v>
      </c>
      <c r="AI31" s="38">
        <v>0.4</v>
      </c>
      <c r="AJ31" s="50"/>
      <c r="AL31" s="260">
        <f t="shared" si="0"/>
        <v>2</v>
      </c>
      <c r="AM31" s="8">
        <v>-86400</v>
      </c>
      <c r="AN31" s="261">
        <f t="shared" si="1"/>
        <v>-172800</v>
      </c>
    </row>
    <row r="32" spans="1:40" s="8" customFormat="1" x14ac:dyDescent="0.25">
      <c r="A32" s="12"/>
      <c r="B32" s="16"/>
      <c r="C32" s="219" t="s">
        <v>123</v>
      </c>
      <c r="D32" s="41"/>
      <c r="E32" s="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>
        <v>0.4</v>
      </c>
      <c r="AE32" s="38">
        <v>0.4</v>
      </c>
      <c r="AF32" s="38">
        <v>0.4</v>
      </c>
      <c r="AG32" s="38">
        <v>0.4</v>
      </c>
      <c r="AH32" s="38">
        <v>0.4</v>
      </c>
      <c r="AI32" s="38">
        <v>0.4</v>
      </c>
      <c r="AJ32" s="50"/>
      <c r="AL32" s="260">
        <f t="shared" si="0"/>
        <v>2.4</v>
      </c>
      <c r="AM32" s="8">
        <v>-86400</v>
      </c>
      <c r="AN32" s="261">
        <f t="shared" si="1"/>
        <v>-207360</v>
      </c>
    </row>
    <row r="33" spans="1:40" s="8" customFormat="1" x14ac:dyDescent="0.25">
      <c r="A33" s="12"/>
      <c r="B33" s="16"/>
      <c r="C33" s="219" t="s">
        <v>124</v>
      </c>
      <c r="D33" s="41"/>
      <c r="E33" s="7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>
        <v>0.2</v>
      </c>
      <c r="AE33" s="38">
        <v>0.2</v>
      </c>
      <c r="AF33" s="38">
        <v>0.2</v>
      </c>
      <c r="AG33" s="38">
        <v>0.2</v>
      </c>
      <c r="AH33" s="38">
        <v>0.2</v>
      </c>
      <c r="AI33" s="38">
        <v>0.2</v>
      </c>
      <c r="AJ33" s="50"/>
      <c r="AL33" s="260">
        <f t="shared" si="0"/>
        <v>1.2</v>
      </c>
      <c r="AM33" s="8">
        <v>-86400</v>
      </c>
      <c r="AN33" s="261">
        <f t="shared" si="1"/>
        <v>-103680</v>
      </c>
    </row>
    <row r="34" spans="1:40" s="8" customFormat="1" x14ac:dyDescent="0.25">
      <c r="A34" s="12"/>
      <c r="B34" s="16"/>
      <c r="C34" s="219" t="s">
        <v>125</v>
      </c>
      <c r="D34" s="41"/>
      <c r="E34" s="7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>
        <v>0.2</v>
      </c>
      <c r="AE34" s="38">
        <v>0.2</v>
      </c>
      <c r="AF34" s="38">
        <v>0.2</v>
      </c>
      <c r="AG34" s="38">
        <v>0.2</v>
      </c>
      <c r="AH34" s="38">
        <v>0.2</v>
      </c>
      <c r="AI34" s="38">
        <v>0.2</v>
      </c>
      <c r="AJ34" s="50"/>
      <c r="AL34" s="260">
        <f t="shared" si="0"/>
        <v>1.2</v>
      </c>
      <c r="AM34" s="8">
        <v>-86400</v>
      </c>
      <c r="AN34" s="261">
        <f t="shared" si="1"/>
        <v>-103680</v>
      </c>
    </row>
    <row r="35" spans="1:40" s="8" customFormat="1" x14ac:dyDescent="0.25">
      <c r="A35" s="12"/>
      <c r="B35" s="16"/>
      <c r="C35" s="219" t="s">
        <v>397</v>
      </c>
      <c r="D35" s="41"/>
      <c r="E35" s="7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>
        <v>0.5</v>
      </c>
      <c r="AE35" s="38">
        <v>0.5</v>
      </c>
      <c r="AF35" s="38">
        <v>0.6</v>
      </c>
      <c r="AG35" s="38">
        <v>0.6</v>
      </c>
      <c r="AH35" s="38">
        <v>0.6</v>
      </c>
      <c r="AI35" s="38">
        <v>0.6</v>
      </c>
      <c r="AJ35" s="50"/>
      <c r="AL35" s="260">
        <f t="shared" si="0"/>
        <v>3.4000000000000004</v>
      </c>
      <c r="AM35" s="8">
        <v>-86400</v>
      </c>
      <c r="AN35" s="261">
        <f t="shared" si="1"/>
        <v>-293760.00000000006</v>
      </c>
    </row>
    <row r="36" spans="1:40" s="8" customFormat="1" x14ac:dyDescent="0.25">
      <c r="A36" s="12"/>
      <c r="B36" s="16"/>
      <c r="C36" s="219" t="s">
        <v>126</v>
      </c>
      <c r="D36" s="41"/>
      <c r="E36" s="7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>
        <v>0.5</v>
      </c>
      <c r="AE36" s="38">
        <v>0.5</v>
      </c>
      <c r="AF36" s="38">
        <v>0.5</v>
      </c>
      <c r="AG36" s="38">
        <v>0.5</v>
      </c>
      <c r="AH36" s="38">
        <v>0.5</v>
      </c>
      <c r="AI36" s="38">
        <v>0.5</v>
      </c>
      <c r="AJ36" s="50"/>
      <c r="AL36" s="260">
        <f t="shared" si="0"/>
        <v>3</v>
      </c>
      <c r="AM36" s="8">
        <v>-86400</v>
      </c>
      <c r="AN36" s="261">
        <f t="shared" si="1"/>
        <v>-259200</v>
      </c>
    </row>
    <row r="37" spans="1:40" s="8" customFormat="1" x14ac:dyDescent="0.25">
      <c r="A37" s="12"/>
      <c r="B37" s="16"/>
      <c r="C37" s="219" t="s">
        <v>147</v>
      </c>
      <c r="D37" s="41"/>
      <c r="E37" s="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50"/>
      <c r="AL37" s="260">
        <f t="shared" si="0"/>
        <v>0</v>
      </c>
      <c r="AM37" s="8">
        <v>-86400</v>
      </c>
      <c r="AN37" s="261">
        <f t="shared" si="1"/>
        <v>0</v>
      </c>
    </row>
    <row r="38" spans="1:40" s="8" customFormat="1" x14ac:dyDescent="0.25">
      <c r="A38" s="12"/>
      <c r="B38" s="16"/>
      <c r="C38" s="219" t="s">
        <v>127</v>
      </c>
      <c r="D38" s="41"/>
      <c r="E38" s="7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>
        <v>0.7</v>
      </c>
      <c r="AE38" s="38">
        <v>0.7</v>
      </c>
      <c r="AF38" s="38">
        <v>0.9</v>
      </c>
      <c r="AG38" s="38">
        <v>0.9</v>
      </c>
      <c r="AH38" s="38">
        <v>0.9</v>
      </c>
      <c r="AI38" s="38">
        <v>0.9</v>
      </c>
      <c r="AJ38" s="50"/>
      <c r="AL38" s="260">
        <f t="shared" si="0"/>
        <v>5</v>
      </c>
      <c r="AM38" s="8">
        <v>-86400</v>
      </c>
      <c r="AN38" s="261">
        <f t="shared" si="1"/>
        <v>-432000</v>
      </c>
    </row>
    <row r="39" spans="1:40" s="8" customFormat="1" x14ac:dyDescent="0.25">
      <c r="A39" s="12"/>
      <c r="B39" s="16"/>
      <c r="C39" s="47"/>
      <c r="D39" s="41"/>
      <c r="E39" s="7"/>
      <c r="F39" s="38"/>
      <c r="G39" s="38"/>
      <c r="H39" s="38"/>
      <c r="I39" s="38"/>
      <c r="J39" s="38"/>
      <c r="K39" s="38"/>
      <c r="L39" s="38"/>
      <c r="M39" s="38"/>
      <c r="N39" s="38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54"/>
      <c r="AL39" s="260"/>
      <c r="AN39" s="261"/>
    </row>
    <row r="40" spans="1:40" s="8" customFormat="1" ht="15.75" thickBot="1" x14ac:dyDescent="0.3">
      <c r="A40" s="25"/>
      <c r="B40" s="19"/>
      <c r="C40" s="20" t="s">
        <v>139</v>
      </c>
      <c r="D40" s="243"/>
      <c r="E40" s="46">
        <f>86400*SUM(F40:AJ40)</f>
        <v>4513536</v>
      </c>
      <c r="F40" s="51">
        <f t="shared" ref="F40:AJ40" si="4">SUM(F24:F27)-SUM(F29:F38)</f>
        <v>0</v>
      </c>
      <c r="G40" s="51">
        <f t="shared" si="4"/>
        <v>0</v>
      </c>
      <c r="H40" s="51">
        <f t="shared" si="4"/>
        <v>0</v>
      </c>
      <c r="I40" s="51">
        <f t="shared" si="4"/>
        <v>0</v>
      </c>
      <c r="J40" s="51">
        <f t="shared" si="4"/>
        <v>0</v>
      </c>
      <c r="K40" s="51">
        <f t="shared" si="4"/>
        <v>0</v>
      </c>
      <c r="L40" s="51">
        <f t="shared" si="4"/>
        <v>0</v>
      </c>
      <c r="M40" s="51">
        <f t="shared" si="4"/>
        <v>0</v>
      </c>
      <c r="N40" s="51">
        <f t="shared" si="4"/>
        <v>0</v>
      </c>
      <c r="O40" s="51">
        <f t="shared" si="4"/>
        <v>0</v>
      </c>
      <c r="P40" s="51">
        <f t="shared" si="4"/>
        <v>0</v>
      </c>
      <c r="Q40" s="51">
        <f t="shared" si="4"/>
        <v>0</v>
      </c>
      <c r="R40" s="51">
        <f t="shared" si="4"/>
        <v>0</v>
      </c>
      <c r="S40" s="51">
        <f t="shared" si="4"/>
        <v>0</v>
      </c>
      <c r="T40" s="51">
        <f t="shared" si="4"/>
        <v>0</v>
      </c>
      <c r="U40" s="51">
        <f t="shared" si="4"/>
        <v>0</v>
      </c>
      <c r="V40" s="51">
        <f t="shared" si="4"/>
        <v>0</v>
      </c>
      <c r="W40" s="51">
        <f t="shared" si="4"/>
        <v>0</v>
      </c>
      <c r="X40" s="51">
        <f t="shared" si="4"/>
        <v>0</v>
      </c>
      <c r="Y40" s="51">
        <f t="shared" si="4"/>
        <v>0</v>
      </c>
      <c r="Z40" s="51">
        <f t="shared" si="4"/>
        <v>0</v>
      </c>
      <c r="AA40" s="51">
        <f t="shared" si="4"/>
        <v>0</v>
      </c>
      <c r="AB40" s="51">
        <f t="shared" si="4"/>
        <v>0</v>
      </c>
      <c r="AC40" s="51">
        <f t="shared" si="4"/>
        <v>0</v>
      </c>
      <c r="AD40" s="51">
        <f t="shared" si="4"/>
        <v>9.1800000000000015</v>
      </c>
      <c r="AE40" s="51">
        <f t="shared" si="4"/>
        <v>9.1800000000000015</v>
      </c>
      <c r="AF40" s="51">
        <f t="shared" si="4"/>
        <v>8.68</v>
      </c>
      <c r="AG40" s="51">
        <f t="shared" si="4"/>
        <v>8.67</v>
      </c>
      <c r="AH40" s="51">
        <f t="shared" si="4"/>
        <v>8.43</v>
      </c>
      <c r="AI40" s="51">
        <f t="shared" si="4"/>
        <v>8.1000000000000032</v>
      </c>
      <c r="AJ40" s="52">
        <f t="shared" si="4"/>
        <v>0</v>
      </c>
      <c r="AL40" s="262">
        <f t="shared" si="0"/>
        <v>52.24</v>
      </c>
      <c r="AM40" s="20">
        <v>86400</v>
      </c>
      <c r="AN40" s="263">
        <f t="shared" si="1"/>
        <v>4513536</v>
      </c>
    </row>
    <row r="41" spans="1:40" ht="15.75" thickTop="1" x14ac:dyDescent="0.25"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L41" s="14"/>
      <c r="AM41" s="8"/>
      <c r="AN41" s="15"/>
    </row>
    <row r="42" spans="1:40" x14ac:dyDescent="0.25">
      <c r="C42" s="27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L42" s="14"/>
      <c r="AM42" s="8"/>
      <c r="AN42" s="15"/>
    </row>
    <row r="43" spans="1:40" ht="15.75" thickBot="1" x14ac:dyDescent="0.3"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L43" s="14"/>
      <c r="AM43" s="8"/>
      <c r="AN43" s="15"/>
    </row>
    <row r="44" spans="1:40" ht="15.75" thickTop="1" x14ac:dyDescent="0.25">
      <c r="A44" s="230" t="s">
        <v>24</v>
      </c>
      <c r="B44" s="23" t="s">
        <v>25</v>
      </c>
      <c r="C44" s="224" t="s">
        <v>401</v>
      </c>
      <c r="D44" s="225" t="s">
        <v>395</v>
      </c>
      <c r="E44" s="45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>
        <v>13.05</v>
      </c>
      <c r="AE44" s="48">
        <v>13.16</v>
      </c>
      <c r="AF44" s="48">
        <v>13.17</v>
      </c>
      <c r="AG44" s="48">
        <v>13.13</v>
      </c>
      <c r="AH44" s="48">
        <v>12.99</v>
      </c>
      <c r="AI44" s="48">
        <v>13.27</v>
      </c>
      <c r="AJ44" s="49"/>
      <c r="AL44" s="258">
        <f t="shared" si="0"/>
        <v>78.77</v>
      </c>
      <c r="AM44" s="10">
        <v>86400</v>
      </c>
      <c r="AN44" s="259">
        <f t="shared" si="1"/>
        <v>6805728</v>
      </c>
    </row>
    <row r="45" spans="1:40" x14ac:dyDescent="0.25">
      <c r="A45" s="12"/>
      <c r="B45" s="16"/>
      <c r="C45" s="17"/>
      <c r="D45" s="1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50"/>
      <c r="AL45" s="260"/>
      <c r="AM45" s="8"/>
      <c r="AN45" s="261"/>
    </row>
    <row r="46" spans="1:40" x14ac:dyDescent="0.25">
      <c r="A46" s="12"/>
      <c r="B46" s="16"/>
      <c r="C46" s="219" t="s">
        <v>128</v>
      </c>
      <c r="D46" s="1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>
        <v>0</v>
      </c>
      <c r="AE46" s="38">
        <v>0</v>
      </c>
      <c r="AF46" s="38">
        <v>0.02</v>
      </c>
      <c r="AG46" s="38">
        <v>0.02</v>
      </c>
      <c r="AH46" s="38">
        <v>0.02</v>
      </c>
      <c r="AI46" s="38">
        <v>0.02</v>
      </c>
      <c r="AJ46" s="50"/>
      <c r="AL46" s="260">
        <f t="shared" si="0"/>
        <v>0.08</v>
      </c>
      <c r="AM46" s="8">
        <v>-86400</v>
      </c>
      <c r="AN46" s="261">
        <f t="shared" si="1"/>
        <v>-6912</v>
      </c>
    </row>
    <row r="47" spans="1:40" x14ac:dyDescent="0.25">
      <c r="A47" s="12"/>
      <c r="B47" s="16"/>
      <c r="C47" s="219" t="s">
        <v>129</v>
      </c>
      <c r="D47" s="1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>
        <v>0.1</v>
      </c>
      <c r="AE47" s="38">
        <v>0.1</v>
      </c>
      <c r="AF47" s="38">
        <v>0.1</v>
      </c>
      <c r="AG47" s="38">
        <v>0.1</v>
      </c>
      <c r="AH47" s="38">
        <v>0.1</v>
      </c>
      <c r="AI47" s="38">
        <v>0.1</v>
      </c>
      <c r="AJ47" s="50"/>
      <c r="AL47" s="260">
        <f t="shared" si="0"/>
        <v>0.6</v>
      </c>
      <c r="AM47" s="8">
        <v>-86400</v>
      </c>
      <c r="AN47" s="261">
        <f t="shared" si="1"/>
        <v>-51840</v>
      </c>
    </row>
    <row r="48" spans="1:40" x14ac:dyDescent="0.25">
      <c r="A48" s="12"/>
      <c r="B48" s="16"/>
      <c r="C48" s="219" t="s">
        <v>130</v>
      </c>
      <c r="D48" s="1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>
        <v>0.4</v>
      </c>
      <c r="AE48" s="38">
        <v>0.4</v>
      </c>
      <c r="AF48" s="38">
        <v>1.5</v>
      </c>
      <c r="AG48" s="38">
        <v>1.5</v>
      </c>
      <c r="AH48" s="38">
        <v>1.5</v>
      </c>
      <c r="AI48" s="38">
        <v>1.5</v>
      </c>
      <c r="AJ48" s="50"/>
      <c r="AL48" s="260">
        <f t="shared" si="0"/>
        <v>6.8</v>
      </c>
      <c r="AM48" s="8">
        <v>-86400</v>
      </c>
      <c r="AN48" s="261">
        <f t="shared" si="1"/>
        <v>-587520</v>
      </c>
    </row>
    <row r="49" spans="1:40" x14ac:dyDescent="0.25">
      <c r="A49" s="12"/>
      <c r="B49" s="16"/>
      <c r="C49" s="219" t="s">
        <v>131</v>
      </c>
      <c r="D49" s="1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>
        <v>1.2</v>
      </c>
      <c r="AE49" s="38">
        <v>1.2</v>
      </c>
      <c r="AF49" s="38">
        <v>1.5</v>
      </c>
      <c r="AG49" s="38">
        <v>1.5</v>
      </c>
      <c r="AH49" s="38">
        <v>1.5</v>
      </c>
      <c r="AI49" s="38">
        <v>1.5</v>
      </c>
      <c r="AJ49" s="50"/>
      <c r="AL49" s="260">
        <f t="shared" si="0"/>
        <v>8.4</v>
      </c>
      <c r="AM49" s="8">
        <v>-86400</v>
      </c>
      <c r="AN49" s="261">
        <f t="shared" si="1"/>
        <v>-725760</v>
      </c>
    </row>
    <row r="50" spans="1:40" x14ac:dyDescent="0.25">
      <c r="A50" s="12"/>
      <c r="B50" s="16"/>
      <c r="C50" s="219" t="s">
        <v>132</v>
      </c>
      <c r="D50" s="1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50"/>
      <c r="AL50" s="260">
        <f t="shared" si="0"/>
        <v>0</v>
      </c>
      <c r="AM50" s="8">
        <v>-86400</v>
      </c>
      <c r="AN50" s="261">
        <f t="shared" si="1"/>
        <v>0</v>
      </c>
    </row>
    <row r="51" spans="1:40" x14ac:dyDescent="0.25">
      <c r="A51" s="12"/>
      <c r="B51" s="16"/>
      <c r="C51" s="219" t="s">
        <v>134</v>
      </c>
      <c r="D51" s="1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>
        <v>0.05</v>
      </c>
      <c r="AE51" s="38">
        <v>0.05</v>
      </c>
      <c r="AF51" s="38">
        <v>0.05</v>
      </c>
      <c r="AG51" s="38">
        <v>0.05</v>
      </c>
      <c r="AH51" s="38">
        <v>0.05</v>
      </c>
      <c r="AI51" s="38">
        <v>0.05</v>
      </c>
      <c r="AJ51" s="50"/>
      <c r="AL51" s="260">
        <f t="shared" si="0"/>
        <v>0.3</v>
      </c>
      <c r="AM51" s="8">
        <v>-86400</v>
      </c>
      <c r="AN51" s="261">
        <f t="shared" si="1"/>
        <v>-25920</v>
      </c>
    </row>
    <row r="52" spans="1:40" x14ac:dyDescent="0.25">
      <c r="A52" s="12"/>
      <c r="B52" s="16"/>
      <c r="C52" s="219" t="s">
        <v>133</v>
      </c>
      <c r="D52" s="1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>
        <v>0.8</v>
      </c>
      <c r="AE52" s="38">
        <v>0.8</v>
      </c>
      <c r="AF52" s="38">
        <v>1.5</v>
      </c>
      <c r="AG52" s="38">
        <v>1.5</v>
      </c>
      <c r="AH52" s="38">
        <v>1.5</v>
      </c>
      <c r="AI52" s="38">
        <v>1.5</v>
      </c>
      <c r="AJ52" s="50"/>
      <c r="AL52" s="260">
        <f t="shared" si="0"/>
        <v>7.6</v>
      </c>
      <c r="AM52" s="8">
        <v>-86400</v>
      </c>
      <c r="AN52" s="261">
        <f t="shared" si="1"/>
        <v>-656640</v>
      </c>
    </row>
    <row r="53" spans="1:40" x14ac:dyDescent="0.25">
      <c r="A53" s="12"/>
      <c r="B53" s="16"/>
      <c r="C53" s="219" t="s">
        <v>135</v>
      </c>
      <c r="D53" s="1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>
        <v>0.2</v>
      </c>
      <c r="AE53" s="38">
        <v>0.2</v>
      </c>
      <c r="AF53" s="38">
        <v>0.2</v>
      </c>
      <c r="AG53" s="38">
        <v>0.2</v>
      </c>
      <c r="AH53" s="38">
        <v>0.2</v>
      </c>
      <c r="AI53" s="38">
        <v>0.2</v>
      </c>
      <c r="AJ53" s="50"/>
      <c r="AL53" s="260">
        <f t="shared" si="0"/>
        <v>1.2</v>
      </c>
      <c r="AM53" s="8">
        <v>-86400</v>
      </c>
      <c r="AN53" s="261">
        <f t="shared" si="1"/>
        <v>-103680</v>
      </c>
    </row>
    <row r="54" spans="1:40" x14ac:dyDescent="0.25">
      <c r="A54" s="12"/>
      <c r="B54" s="16"/>
      <c r="C54" s="219" t="s">
        <v>136</v>
      </c>
      <c r="D54" s="1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>
        <v>0.6</v>
      </c>
      <c r="AE54" s="38">
        <v>0.6</v>
      </c>
      <c r="AF54" s="38">
        <v>0.6</v>
      </c>
      <c r="AG54" s="38">
        <v>0.6</v>
      </c>
      <c r="AH54" s="38">
        <v>0.6</v>
      </c>
      <c r="AI54" s="38">
        <v>0.6</v>
      </c>
      <c r="AJ54" s="50"/>
      <c r="AL54" s="260">
        <f t="shared" si="0"/>
        <v>3.6</v>
      </c>
      <c r="AM54" s="8">
        <v>-86400</v>
      </c>
      <c r="AN54" s="261">
        <f t="shared" si="1"/>
        <v>-311040</v>
      </c>
    </row>
    <row r="55" spans="1:40" x14ac:dyDescent="0.25">
      <c r="A55" s="12"/>
      <c r="B55" s="16"/>
      <c r="C55" s="219" t="s">
        <v>137</v>
      </c>
      <c r="D55" s="1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50"/>
      <c r="AL55" s="260">
        <f t="shared" si="0"/>
        <v>0</v>
      </c>
      <c r="AM55" s="8">
        <v>-86400</v>
      </c>
      <c r="AN55" s="261">
        <f t="shared" si="1"/>
        <v>0</v>
      </c>
    </row>
    <row r="56" spans="1:40" x14ac:dyDescent="0.25">
      <c r="A56" s="12"/>
      <c r="B56" s="16"/>
      <c r="C56" s="219" t="s">
        <v>138</v>
      </c>
      <c r="D56" s="1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>
        <v>0.08</v>
      </c>
      <c r="AE56" s="38">
        <v>0.08</v>
      </c>
      <c r="AF56" s="38">
        <v>0.08</v>
      </c>
      <c r="AG56" s="38">
        <v>0.08</v>
      </c>
      <c r="AH56" s="38">
        <v>0.08</v>
      </c>
      <c r="AI56" s="38">
        <v>0.08</v>
      </c>
      <c r="AJ56" s="50"/>
      <c r="AL56" s="260">
        <f t="shared" si="0"/>
        <v>0.48000000000000004</v>
      </c>
      <c r="AM56" s="8">
        <v>-86400</v>
      </c>
      <c r="AN56" s="261">
        <f t="shared" si="1"/>
        <v>-41472</v>
      </c>
    </row>
    <row r="57" spans="1:40" x14ac:dyDescent="0.25">
      <c r="A57" s="12"/>
      <c r="B57" s="16"/>
      <c r="C57" s="8"/>
      <c r="D57" s="14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50"/>
      <c r="AL57" s="260"/>
      <c r="AM57" s="8"/>
      <c r="AN57" s="261"/>
    </row>
    <row r="58" spans="1:40" x14ac:dyDescent="0.25">
      <c r="A58" s="12"/>
      <c r="B58" s="16"/>
      <c r="C58" s="29" t="s">
        <v>27</v>
      </c>
      <c r="D58" s="29">
        <v>0.28000000000000003</v>
      </c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>
        <v>0.28000000000000003</v>
      </c>
      <c r="AE58" s="38">
        <v>0.28000000000000003</v>
      </c>
      <c r="AF58" s="38">
        <v>0</v>
      </c>
      <c r="AG58" s="38">
        <v>0</v>
      </c>
      <c r="AH58" s="38">
        <v>0</v>
      </c>
      <c r="AI58" s="38">
        <v>0</v>
      </c>
      <c r="AJ58" s="50"/>
      <c r="AL58" s="260">
        <f t="shared" si="0"/>
        <v>0.56000000000000005</v>
      </c>
      <c r="AM58" s="8">
        <v>86400</v>
      </c>
      <c r="AN58" s="261">
        <f t="shared" si="1"/>
        <v>48384.000000000007</v>
      </c>
    </row>
    <row r="59" spans="1:40" x14ac:dyDescent="0.25">
      <c r="A59" s="12"/>
      <c r="B59" s="16"/>
      <c r="C59" s="29" t="s">
        <v>28</v>
      </c>
      <c r="D59" s="29">
        <v>0.25</v>
      </c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>
        <v>0.25</v>
      </c>
      <c r="AE59" s="38">
        <v>0.25</v>
      </c>
      <c r="AF59" s="38">
        <v>0</v>
      </c>
      <c r="AG59" s="38">
        <v>0</v>
      </c>
      <c r="AH59" s="38">
        <v>0</v>
      </c>
      <c r="AI59" s="38">
        <v>0</v>
      </c>
      <c r="AJ59" s="50"/>
      <c r="AL59" s="260">
        <f t="shared" si="0"/>
        <v>0.5</v>
      </c>
      <c r="AM59" s="8">
        <v>86400</v>
      </c>
      <c r="AN59" s="261">
        <f t="shared" si="1"/>
        <v>43200</v>
      </c>
    </row>
    <row r="60" spans="1:40" x14ac:dyDescent="0.25">
      <c r="A60" s="12"/>
      <c r="B60" s="16"/>
      <c r="C60" s="29" t="s">
        <v>29</v>
      </c>
      <c r="D60" s="29">
        <v>0.41</v>
      </c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>
        <v>0.41</v>
      </c>
      <c r="AE60" s="38">
        <v>0.41</v>
      </c>
      <c r="AF60" s="38">
        <v>0.41</v>
      </c>
      <c r="AG60" s="38">
        <v>0.41</v>
      </c>
      <c r="AH60" s="38">
        <v>0</v>
      </c>
      <c r="AI60" s="38">
        <v>0</v>
      </c>
      <c r="AJ60" s="50"/>
      <c r="AL60" s="260">
        <f t="shared" si="0"/>
        <v>1.64</v>
      </c>
      <c r="AM60" s="8">
        <v>86400</v>
      </c>
      <c r="AN60" s="261">
        <f t="shared" si="1"/>
        <v>141696</v>
      </c>
    </row>
    <row r="61" spans="1:40" x14ac:dyDescent="0.25">
      <c r="A61" s="12"/>
      <c r="B61" s="16"/>
      <c r="C61" s="29" t="s">
        <v>30</v>
      </c>
      <c r="D61" s="29">
        <v>0.32</v>
      </c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>
        <v>0.32</v>
      </c>
      <c r="AE61" s="38">
        <v>0.32</v>
      </c>
      <c r="AF61" s="38">
        <v>0.32</v>
      </c>
      <c r="AG61" s="38">
        <v>0.32</v>
      </c>
      <c r="AH61" s="38">
        <v>0.32</v>
      </c>
      <c r="AI61" s="38">
        <v>0.32</v>
      </c>
      <c r="AJ61" s="50"/>
      <c r="AL61" s="260">
        <f t="shared" si="0"/>
        <v>1.9200000000000002</v>
      </c>
      <c r="AM61" s="8">
        <v>86400</v>
      </c>
      <c r="AN61" s="261">
        <f t="shared" si="1"/>
        <v>165888</v>
      </c>
    </row>
    <row r="62" spans="1:40" x14ac:dyDescent="0.25">
      <c r="A62" s="12"/>
      <c r="B62" s="16"/>
      <c r="C62" s="29" t="s">
        <v>31</v>
      </c>
      <c r="D62" s="29">
        <v>0.35</v>
      </c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>
        <v>0.35</v>
      </c>
      <c r="AE62" s="38">
        <v>0.35</v>
      </c>
      <c r="AF62" s="38">
        <v>0.35</v>
      </c>
      <c r="AG62" s="38">
        <v>0</v>
      </c>
      <c r="AH62" s="38">
        <v>0</v>
      </c>
      <c r="AI62" s="38">
        <v>0</v>
      </c>
      <c r="AJ62" s="50"/>
      <c r="AL62" s="260">
        <f t="shared" si="0"/>
        <v>1.0499999999999998</v>
      </c>
      <c r="AM62" s="8">
        <v>86400</v>
      </c>
      <c r="AN62" s="261">
        <f t="shared" si="1"/>
        <v>90719.999999999985</v>
      </c>
    </row>
    <row r="63" spans="1:40" x14ac:dyDescent="0.25">
      <c r="A63" s="12"/>
      <c r="B63" s="16"/>
      <c r="C63" s="29" t="s">
        <v>32</v>
      </c>
      <c r="D63" s="29">
        <v>0.3</v>
      </c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>
        <v>0</v>
      </c>
      <c r="AE63" s="38">
        <v>0.3</v>
      </c>
      <c r="AF63" s="38">
        <v>0</v>
      </c>
      <c r="AG63" s="38">
        <v>0</v>
      </c>
      <c r="AH63" s="38">
        <v>0</v>
      </c>
      <c r="AI63" s="38">
        <v>0</v>
      </c>
      <c r="AJ63" s="50"/>
      <c r="AL63" s="260">
        <f t="shared" si="0"/>
        <v>0.3</v>
      </c>
      <c r="AM63" s="8">
        <v>86400</v>
      </c>
      <c r="AN63" s="261">
        <f t="shared" si="1"/>
        <v>25920</v>
      </c>
    </row>
    <row r="64" spans="1:40" x14ac:dyDescent="0.25">
      <c r="A64" s="12"/>
      <c r="B64" s="16"/>
      <c r="C64" s="29" t="s">
        <v>33</v>
      </c>
      <c r="D64" s="29">
        <v>0.25</v>
      </c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>
        <v>0.25</v>
      </c>
      <c r="AE64" s="38">
        <v>0.25</v>
      </c>
      <c r="AF64" s="38">
        <v>0.25</v>
      </c>
      <c r="AG64" s="38">
        <v>0.25</v>
      </c>
      <c r="AH64" s="38">
        <v>0.25</v>
      </c>
      <c r="AI64" s="38">
        <v>0</v>
      </c>
      <c r="AJ64" s="50"/>
      <c r="AL64" s="260">
        <f t="shared" si="0"/>
        <v>1.25</v>
      </c>
      <c r="AM64" s="8">
        <v>86400</v>
      </c>
      <c r="AN64" s="261">
        <f t="shared" si="1"/>
        <v>108000</v>
      </c>
    </row>
    <row r="65" spans="1:40" x14ac:dyDescent="0.25">
      <c r="A65" s="12"/>
      <c r="B65" s="16"/>
      <c r="C65" s="29" t="s">
        <v>34</v>
      </c>
      <c r="D65" s="29">
        <v>0.43</v>
      </c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>
        <v>0.43</v>
      </c>
      <c r="AE65" s="38">
        <v>0.43</v>
      </c>
      <c r="AF65" s="38">
        <v>0</v>
      </c>
      <c r="AG65" s="38">
        <v>0</v>
      </c>
      <c r="AH65" s="38">
        <v>0</v>
      </c>
      <c r="AI65" s="38">
        <v>0</v>
      </c>
      <c r="AJ65" s="50"/>
      <c r="AL65" s="260">
        <f t="shared" si="0"/>
        <v>0.86</v>
      </c>
      <c r="AM65" s="8">
        <v>86400</v>
      </c>
      <c r="AN65" s="261">
        <f t="shared" si="1"/>
        <v>74304</v>
      </c>
    </row>
    <row r="66" spans="1:40" x14ac:dyDescent="0.25">
      <c r="A66" s="12"/>
      <c r="B66" s="16"/>
      <c r="C66" s="29" t="s">
        <v>35</v>
      </c>
      <c r="D66" s="29">
        <v>0.3</v>
      </c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>
        <v>0.3</v>
      </c>
      <c r="AE66" s="38">
        <v>0.3</v>
      </c>
      <c r="AF66" s="38">
        <v>0</v>
      </c>
      <c r="AG66" s="38">
        <v>0</v>
      </c>
      <c r="AH66" s="38">
        <v>0</v>
      </c>
      <c r="AI66" s="38">
        <v>0</v>
      </c>
      <c r="AJ66" s="50"/>
      <c r="AL66" s="260">
        <f t="shared" si="0"/>
        <v>0.6</v>
      </c>
      <c r="AM66" s="8">
        <v>86400</v>
      </c>
      <c r="AN66" s="261">
        <f t="shared" si="1"/>
        <v>51840</v>
      </c>
    </row>
    <row r="67" spans="1:40" x14ac:dyDescent="0.25">
      <c r="A67" s="12"/>
      <c r="B67" s="16"/>
      <c r="C67" s="29" t="s">
        <v>36</v>
      </c>
      <c r="D67" s="29">
        <v>0.25</v>
      </c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>
        <v>0.25</v>
      </c>
      <c r="AE67" s="38">
        <v>0.25</v>
      </c>
      <c r="AF67" s="38">
        <v>0</v>
      </c>
      <c r="AG67" s="38">
        <v>0</v>
      </c>
      <c r="AH67" s="38">
        <v>0</v>
      </c>
      <c r="AI67" s="38">
        <v>0</v>
      </c>
      <c r="AJ67" s="50"/>
      <c r="AL67" s="260">
        <f t="shared" si="0"/>
        <v>0.5</v>
      </c>
      <c r="AM67" s="8">
        <v>86400</v>
      </c>
      <c r="AN67" s="261">
        <f t="shared" si="1"/>
        <v>43200</v>
      </c>
    </row>
    <row r="68" spans="1:40" x14ac:dyDescent="0.25">
      <c r="A68" s="12"/>
      <c r="B68" s="16"/>
      <c r="C68" s="29" t="s">
        <v>37</v>
      </c>
      <c r="D68" s="29">
        <v>0.2</v>
      </c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>
        <v>0.2</v>
      </c>
      <c r="AE68" s="38">
        <v>0.2</v>
      </c>
      <c r="AF68" s="38">
        <v>0.2</v>
      </c>
      <c r="AG68" s="38">
        <v>0.2</v>
      </c>
      <c r="AH68" s="38">
        <v>0</v>
      </c>
      <c r="AI68" s="38">
        <v>0</v>
      </c>
      <c r="AJ68" s="50"/>
      <c r="AL68" s="260">
        <f t="shared" si="0"/>
        <v>0.8</v>
      </c>
      <c r="AM68" s="8">
        <v>86400</v>
      </c>
      <c r="AN68" s="261">
        <f t="shared" si="1"/>
        <v>69120</v>
      </c>
    </row>
    <row r="69" spans="1:40" x14ac:dyDescent="0.25">
      <c r="A69" s="12"/>
      <c r="B69" s="16"/>
      <c r="C69" s="29" t="s">
        <v>38</v>
      </c>
      <c r="D69" s="29">
        <v>0.41</v>
      </c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>
        <v>0.41</v>
      </c>
      <c r="AE69" s="38">
        <v>0.41</v>
      </c>
      <c r="AF69" s="38">
        <v>0.41</v>
      </c>
      <c r="AG69" s="38">
        <v>0.41</v>
      </c>
      <c r="AH69" s="38">
        <v>0</v>
      </c>
      <c r="AI69" s="38">
        <v>0</v>
      </c>
      <c r="AJ69" s="50"/>
      <c r="AL69" s="260">
        <f t="shared" si="0"/>
        <v>1.64</v>
      </c>
      <c r="AM69" s="8">
        <v>86400</v>
      </c>
      <c r="AN69" s="261">
        <f t="shared" si="1"/>
        <v>141696</v>
      </c>
    </row>
    <row r="70" spans="1:40" x14ac:dyDescent="0.25">
      <c r="A70" s="12"/>
      <c r="B70" s="16"/>
      <c r="C70" s="29" t="s">
        <v>39</v>
      </c>
      <c r="D70" s="29">
        <v>0.15</v>
      </c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>
        <v>0.15</v>
      </c>
      <c r="AE70" s="38">
        <v>0.15</v>
      </c>
      <c r="AF70" s="38">
        <v>0.15</v>
      </c>
      <c r="AG70" s="38">
        <v>0.15</v>
      </c>
      <c r="AH70" s="38">
        <v>0</v>
      </c>
      <c r="AI70" s="38">
        <v>0</v>
      </c>
      <c r="AJ70" s="50"/>
      <c r="AL70" s="260">
        <f t="shared" ref="AL70:AL133" si="5">SUM(F70:AJ70)</f>
        <v>0.6</v>
      </c>
      <c r="AM70" s="8">
        <v>86400</v>
      </c>
      <c r="AN70" s="261">
        <f t="shared" ref="AN70:AN133" si="6">AL70*AM70</f>
        <v>51840</v>
      </c>
    </row>
    <row r="71" spans="1:40" x14ac:dyDescent="0.25">
      <c r="A71" s="12"/>
      <c r="B71" s="16"/>
      <c r="C71" s="29" t="s">
        <v>40</v>
      </c>
      <c r="D71" s="29">
        <v>0.25</v>
      </c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>
        <v>0.25</v>
      </c>
      <c r="AE71" s="38">
        <v>0.25</v>
      </c>
      <c r="AF71" s="38">
        <v>0.25</v>
      </c>
      <c r="AG71" s="38">
        <v>0.25</v>
      </c>
      <c r="AH71" s="38">
        <v>0</v>
      </c>
      <c r="AI71" s="38">
        <v>0</v>
      </c>
      <c r="AJ71" s="50"/>
      <c r="AL71" s="260">
        <f t="shared" si="5"/>
        <v>1</v>
      </c>
      <c r="AM71" s="8">
        <v>86400</v>
      </c>
      <c r="AN71" s="261">
        <f t="shared" si="6"/>
        <v>86400</v>
      </c>
    </row>
    <row r="72" spans="1:40" x14ac:dyDescent="0.25">
      <c r="A72" s="12"/>
      <c r="B72" s="16"/>
      <c r="C72" s="29" t="s">
        <v>41</v>
      </c>
      <c r="D72" s="29">
        <v>0.15</v>
      </c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>
        <v>0.15</v>
      </c>
      <c r="AE72" s="38">
        <v>0.15</v>
      </c>
      <c r="AF72" s="38">
        <v>0.15</v>
      </c>
      <c r="AG72" s="38">
        <v>0</v>
      </c>
      <c r="AH72" s="38">
        <v>0</v>
      </c>
      <c r="AI72" s="38">
        <v>0</v>
      </c>
      <c r="AJ72" s="50"/>
      <c r="AL72" s="260">
        <f t="shared" si="5"/>
        <v>0.44999999999999996</v>
      </c>
      <c r="AM72" s="8">
        <v>86400</v>
      </c>
      <c r="AN72" s="261">
        <f t="shared" si="6"/>
        <v>38879.999999999993</v>
      </c>
    </row>
    <row r="73" spans="1:40" x14ac:dyDescent="0.25">
      <c r="A73" s="12"/>
      <c r="B73" s="16"/>
      <c r="C73" s="29" t="s">
        <v>42</v>
      </c>
      <c r="D73" s="29">
        <v>0.25</v>
      </c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>
        <v>0.25</v>
      </c>
      <c r="AE73" s="38">
        <v>0.25</v>
      </c>
      <c r="AF73" s="38">
        <v>0</v>
      </c>
      <c r="AG73" s="38">
        <v>0</v>
      </c>
      <c r="AH73" s="38">
        <v>0</v>
      </c>
      <c r="AI73" s="38">
        <v>0</v>
      </c>
      <c r="AJ73" s="50"/>
      <c r="AL73" s="260">
        <f t="shared" si="5"/>
        <v>0.5</v>
      </c>
      <c r="AM73" s="8">
        <v>86400</v>
      </c>
      <c r="AN73" s="261">
        <f t="shared" si="6"/>
        <v>43200</v>
      </c>
    </row>
    <row r="74" spans="1:40" x14ac:dyDescent="0.25">
      <c r="A74" s="12"/>
      <c r="B74" s="16"/>
      <c r="C74" s="29" t="s">
        <v>43</v>
      </c>
      <c r="D74" s="29">
        <v>0.25</v>
      </c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>
        <v>0.25</v>
      </c>
      <c r="AE74" s="38">
        <v>0.25</v>
      </c>
      <c r="AF74" s="38">
        <v>0.25</v>
      </c>
      <c r="AG74" s="38">
        <v>0.25</v>
      </c>
      <c r="AH74" s="38">
        <v>0.25</v>
      </c>
      <c r="AI74" s="38">
        <v>0</v>
      </c>
      <c r="AJ74" s="50"/>
      <c r="AL74" s="260">
        <f t="shared" si="5"/>
        <v>1.25</v>
      </c>
      <c r="AM74" s="8">
        <v>86400</v>
      </c>
      <c r="AN74" s="261">
        <f t="shared" si="6"/>
        <v>108000</v>
      </c>
    </row>
    <row r="75" spans="1:40" x14ac:dyDescent="0.25">
      <c r="A75" s="12"/>
      <c r="B75" s="16"/>
      <c r="C75" s="29" t="s">
        <v>44</v>
      </c>
      <c r="D75" s="29">
        <v>0.4</v>
      </c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>
        <v>0.4</v>
      </c>
      <c r="AE75" s="38">
        <v>0.4</v>
      </c>
      <c r="AF75" s="38">
        <v>0</v>
      </c>
      <c r="AG75" s="38">
        <v>0</v>
      </c>
      <c r="AH75" s="38">
        <v>0</v>
      </c>
      <c r="AI75" s="38">
        <v>0</v>
      </c>
      <c r="AJ75" s="50"/>
      <c r="AL75" s="260">
        <f t="shared" si="5"/>
        <v>0.8</v>
      </c>
      <c r="AM75" s="8">
        <v>86400</v>
      </c>
      <c r="AN75" s="261">
        <f t="shared" si="6"/>
        <v>69120</v>
      </c>
    </row>
    <row r="76" spans="1:40" x14ac:dyDescent="0.25">
      <c r="A76" s="12"/>
      <c r="B76" s="16"/>
      <c r="C76" s="29" t="s">
        <v>45</v>
      </c>
      <c r="D76" s="29">
        <v>0.1</v>
      </c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>
        <v>0.1</v>
      </c>
      <c r="AE76" s="38">
        <v>0.1</v>
      </c>
      <c r="AF76" s="38">
        <v>0</v>
      </c>
      <c r="AG76" s="38">
        <v>0</v>
      </c>
      <c r="AH76" s="38">
        <v>0</v>
      </c>
      <c r="AI76" s="38">
        <v>0</v>
      </c>
      <c r="AJ76" s="50"/>
      <c r="AL76" s="260">
        <f t="shared" si="5"/>
        <v>0.2</v>
      </c>
      <c r="AM76" s="8">
        <v>86400</v>
      </c>
      <c r="AN76" s="261">
        <f t="shared" si="6"/>
        <v>17280</v>
      </c>
    </row>
    <row r="77" spans="1:40" x14ac:dyDescent="0.25">
      <c r="A77" s="12"/>
      <c r="B77" s="16"/>
      <c r="C77" s="29" t="s">
        <v>46</v>
      </c>
      <c r="D77" s="29">
        <v>0.25</v>
      </c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>
        <v>0</v>
      </c>
      <c r="AE77" s="38">
        <v>0</v>
      </c>
      <c r="AF77" s="38">
        <v>0.25</v>
      </c>
      <c r="AG77" s="38">
        <v>0</v>
      </c>
      <c r="AH77" s="38">
        <v>0</v>
      </c>
      <c r="AI77" s="38">
        <v>0</v>
      </c>
      <c r="AJ77" s="50"/>
      <c r="AL77" s="260">
        <f t="shared" si="5"/>
        <v>0.25</v>
      </c>
      <c r="AM77" s="8">
        <v>86400</v>
      </c>
      <c r="AN77" s="261">
        <f t="shared" si="6"/>
        <v>21600</v>
      </c>
    </row>
    <row r="78" spans="1:40" x14ac:dyDescent="0.25">
      <c r="A78" s="12"/>
      <c r="B78" s="16"/>
      <c r="C78" s="29" t="s">
        <v>47</v>
      </c>
      <c r="D78" s="29">
        <v>0.25</v>
      </c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>
        <v>0.25</v>
      </c>
      <c r="AE78" s="38">
        <v>0.25</v>
      </c>
      <c r="AF78" s="38">
        <v>0.25</v>
      </c>
      <c r="AG78" s="38">
        <v>0</v>
      </c>
      <c r="AH78" s="38">
        <v>0</v>
      </c>
      <c r="AI78" s="38">
        <v>0</v>
      </c>
      <c r="AJ78" s="50"/>
      <c r="AL78" s="260">
        <f t="shared" si="5"/>
        <v>0.75</v>
      </c>
      <c r="AM78" s="8">
        <v>86400</v>
      </c>
      <c r="AN78" s="261">
        <f t="shared" si="6"/>
        <v>64800</v>
      </c>
    </row>
    <row r="79" spans="1:40" x14ac:dyDescent="0.25">
      <c r="A79" s="12"/>
      <c r="B79" s="16"/>
      <c r="C79" s="29" t="s">
        <v>48</v>
      </c>
      <c r="D79" s="29">
        <v>0.25</v>
      </c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>
        <v>0.25</v>
      </c>
      <c r="AE79" s="38">
        <v>0.25</v>
      </c>
      <c r="AF79" s="38">
        <v>0</v>
      </c>
      <c r="AG79" s="38">
        <v>0</v>
      </c>
      <c r="AH79" s="38">
        <v>0</v>
      </c>
      <c r="AI79" s="38">
        <v>0</v>
      </c>
      <c r="AJ79" s="50"/>
      <c r="AL79" s="260">
        <f t="shared" si="5"/>
        <v>0.5</v>
      </c>
      <c r="AM79" s="8">
        <v>86400</v>
      </c>
      <c r="AN79" s="261">
        <f t="shared" si="6"/>
        <v>43200</v>
      </c>
    </row>
    <row r="80" spans="1:40" x14ac:dyDescent="0.25">
      <c r="A80" s="12"/>
      <c r="B80" s="16"/>
      <c r="C80" s="29" t="s">
        <v>49</v>
      </c>
      <c r="D80" s="29">
        <v>0.1</v>
      </c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>
        <v>0.1</v>
      </c>
      <c r="AE80" s="38">
        <v>0.1</v>
      </c>
      <c r="AF80" s="38">
        <v>0</v>
      </c>
      <c r="AG80" s="38">
        <v>0</v>
      </c>
      <c r="AH80" s="38">
        <v>0</v>
      </c>
      <c r="AI80" s="38">
        <v>0</v>
      </c>
      <c r="AJ80" s="50"/>
      <c r="AL80" s="260">
        <f t="shared" si="5"/>
        <v>0.2</v>
      </c>
      <c r="AM80" s="8">
        <v>86400</v>
      </c>
      <c r="AN80" s="261">
        <f t="shared" si="6"/>
        <v>17280</v>
      </c>
    </row>
    <row r="81" spans="1:40" x14ac:dyDescent="0.25">
      <c r="A81" s="12"/>
      <c r="B81" s="16"/>
      <c r="C81" s="29" t="s">
        <v>50</v>
      </c>
      <c r="D81" s="29">
        <v>0.2</v>
      </c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>
        <v>0.2</v>
      </c>
      <c r="AE81" s="38">
        <v>0.2</v>
      </c>
      <c r="AF81" s="38">
        <v>0.2</v>
      </c>
      <c r="AG81" s="38">
        <v>0.2</v>
      </c>
      <c r="AH81" s="38">
        <v>0</v>
      </c>
      <c r="AI81" s="38">
        <v>0</v>
      </c>
      <c r="AJ81" s="50"/>
      <c r="AL81" s="260">
        <f t="shared" si="5"/>
        <v>0.8</v>
      </c>
      <c r="AM81" s="8">
        <v>86400</v>
      </c>
      <c r="AN81" s="261">
        <f t="shared" si="6"/>
        <v>69120</v>
      </c>
    </row>
    <row r="82" spans="1:40" x14ac:dyDescent="0.25">
      <c r="A82" s="12"/>
      <c r="B82" s="16"/>
      <c r="C82" s="29" t="s">
        <v>51</v>
      </c>
      <c r="D82" s="29">
        <v>0.25</v>
      </c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>
        <v>0.25</v>
      </c>
      <c r="AE82" s="38">
        <v>0.25</v>
      </c>
      <c r="AF82" s="38">
        <v>0.25</v>
      </c>
      <c r="AG82" s="38">
        <v>0.25</v>
      </c>
      <c r="AH82" s="38">
        <v>0</v>
      </c>
      <c r="AI82" s="38">
        <v>0</v>
      </c>
      <c r="AJ82" s="50"/>
      <c r="AL82" s="260">
        <f t="shared" si="5"/>
        <v>1</v>
      </c>
      <c r="AM82" s="8">
        <v>86400</v>
      </c>
      <c r="AN82" s="261">
        <f t="shared" si="6"/>
        <v>86400</v>
      </c>
    </row>
    <row r="83" spans="1:40" x14ac:dyDescent="0.25">
      <c r="A83" s="12"/>
      <c r="B83" s="16"/>
      <c r="C83" s="29" t="s">
        <v>52</v>
      </c>
      <c r="D83" s="29">
        <v>0.15</v>
      </c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>
        <v>0.15</v>
      </c>
      <c r="AE83" s="38">
        <v>0.15</v>
      </c>
      <c r="AF83" s="38">
        <v>0</v>
      </c>
      <c r="AG83" s="38">
        <v>0</v>
      </c>
      <c r="AH83" s="38">
        <v>0</v>
      </c>
      <c r="AI83" s="38">
        <v>0</v>
      </c>
      <c r="AJ83" s="50"/>
      <c r="AL83" s="260">
        <f t="shared" si="5"/>
        <v>0.3</v>
      </c>
      <c r="AM83" s="8">
        <v>86400</v>
      </c>
      <c r="AN83" s="261">
        <f t="shared" si="6"/>
        <v>25920</v>
      </c>
    </row>
    <row r="84" spans="1:40" x14ac:dyDescent="0.25">
      <c r="A84" s="12"/>
      <c r="B84" s="16"/>
      <c r="C84" s="29" t="s">
        <v>53</v>
      </c>
      <c r="D84" s="29">
        <v>0.21</v>
      </c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50"/>
      <c r="AL84" s="260">
        <f t="shared" si="5"/>
        <v>0</v>
      </c>
      <c r="AM84" s="8">
        <v>86400</v>
      </c>
      <c r="AN84" s="261">
        <f t="shared" si="6"/>
        <v>0</v>
      </c>
    </row>
    <row r="85" spans="1:40" x14ac:dyDescent="0.25">
      <c r="A85" s="12"/>
      <c r="B85" s="16"/>
      <c r="C85" s="29" t="s">
        <v>54</v>
      </c>
      <c r="D85" s="29">
        <v>0.15</v>
      </c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>
        <v>0.15</v>
      </c>
      <c r="AE85" s="38">
        <v>0.15</v>
      </c>
      <c r="AF85" s="38">
        <v>0.15</v>
      </c>
      <c r="AG85" s="38">
        <v>0</v>
      </c>
      <c r="AH85" s="38">
        <v>0</v>
      </c>
      <c r="AI85" s="38">
        <v>0</v>
      </c>
      <c r="AJ85" s="50"/>
      <c r="AL85" s="260">
        <f t="shared" si="5"/>
        <v>0.44999999999999996</v>
      </c>
      <c r="AM85" s="8">
        <v>86400</v>
      </c>
      <c r="AN85" s="261">
        <f t="shared" si="6"/>
        <v>38879.999999999993</v>
      </c>
    </row>
    <row r="86" spans="1:40" x14ac:dyDescent="0.25">
      <c r="A86" s="12"/>
      <c r="B86" s="16"/>
      <c r="C86" s="29" t="s">
        <v>55</v>
      </c>
      <c r="D86" s="29">
        <v>0.22</v>
      </c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50"/>
      <c r="AL86" s="260">
        <f t="shared" si="5"/>
        <v>0</v>
      </c>
      <c r="AM86" s="8">
        <v>86400</v>
      </c>
      <c r="AN86" s="261">
        <f t="shared" si="6"/>
        <v>0</v>
      </c>
    </row>
    <row r="87" spans="1:40" x14ac:dyDescent="0.25">
      <c r="A87" s="12"/>
      <c r="B87" s="16"/>
      <c r="C87" s="29" t="s">
        <v>56</v>
      </c>
      <c r="D87" s="29">
        <v>0.25</v>
      </c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>
        <v>0.25</v>
      </c>
      <c r="AE87" s="38">
        <v>0.25</v>
      </c>
      <c r="AF87" s="38">
        <v>0</v>
      </c>
      <c r="AG87" s="38">
        <v>0</v>
      </c>
      <c r="AH87" s="38">
        <v>0</v>
      </c>
      <c r="AI87" s="38">
        <v>0</v>
      </c>
      <c r="AJ87" s="50"/>
      <c r="AL87" s="260">
        <f t="shared" si="5"/>
        <v>0.5</v>
      </c>
      <c r="AM87" s="8">
        <v>86400</v>
      </c>
      <c r="AN87" s="261">
        <f t="shared" si="6"/>
        <v>43200</v>
      </c>
    </row>
    <row r="88" spans="1:40" x14ac:dyDescent="0.25">
      <c r="A88" s="12"/>
      <c r="B88" s="16"/>
      <c r="C88" s="29" t="s">
        <v>57</v>
      </c>
      <c r="D88" s="29">
        <v>0.25</v>
      </c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>
        <v>0.25</v>
      </c>
      <c r="AE88" s="38">
        <v>0.25</v>
      </c>
      <c r="AF88" s="38">
        <v>0</v>
      </c>
      <c r="AG88" s="38">
        <v>0</v>
      </c>
      <c r="AH88" s="38">
        <v>0</v>
      </c>
      <c r="AI88" s="38">
        <v>0</v>
      </c>
      <c r="AJ88" s="50"/>
      <c r="AL88" s="260">
        <f t="shared" si="5"/>
        <v>0.5</v>
      </c>
      <c r="AM88" s="8">
        <v>86400</v>
      </c>
      <c r="AN88" s="261">
        <f t="shared" si="6"/>
        <v>43200</v>
      </c>
    </row>
    <row r="89" spans="1:40" x14ac:dyDescent="0.25">
      <c r="A89" s="12"/>
      <c r="B89" s="16"/>
      <c r="C89" s="29" t="s">
        <v>58</v>
      </c>
      <c r="D89" s="29">
        <v>0.2</v>
      </c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50"/>
      <c r="AL89" s="260">
        <f t="shared" si="5"/>
        <v>0</v>
      </c>
      <c r="AM89" s="8">
        <v>86400</v>
      </c>
      <c r="AN89" s="261">
        <f t="shared" si="6"/>
        <v>0</v>
      </c>
    </row>
    <row r="90" spans="1:40" x14ac:dyDescent="0.25">
      <c r="A90" s="12"/>
      <c r="B90" s="16"/>
      <c r="C90" s="29" t="s">
        <v>59</v>
      </c>
      <c r="D90" s="29">
        <v>0.25</v>
      </c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>
        <v>0</v>
      </c>
      <c r="AE90" s="38">
        <v>0.25</v>
      </c>
      <c r="AF90" s="38">
        <v>0</v>
      </c>
      <c r="AG90" s="38">
        <v>0</v>
      </c>
      <c r="AH90" s="38">
        <v>0</v>
      </c>
      <c r="AI90" s="38">
        <v>0</v>
      </c>
      <c r="AJ90" s="50"/>
      <c r="AL90" s="260">
        <f t="shared" si="5"/>
        <v>0.25</v>
      </c>
      <c r="AM90" s="8">
        <v>86400</v>
      </c>
      <c r="AN90" s="261">
        <f t="shared" si="6"/>
        <v>21600</v>
      </c>
    </row>
    <row r="91" spans="1:40" x14ac:dyDescent="0.25">
      <c r="A91" s="12"/>
      <c r="B91" s="13"/>
      <c r="C91" s="29" t="s">
        <v>60</v>
      </c>
      <c r="D91" s="236" t="s">
        <v>395</v>
      </c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>
        <v>0.05</v>
      </c>
      <c r="AE91" s="38">
        <v>0.05</v>
      </c>
      <c r="AF91" s="38">
        <v>1.4999999999999999E-2</v>
      </c>
      <c r="AG91" s="38">
        <v>1.4999999999999999E-2</v>
      </c>
      <c r="AH91" s="38">
        <v>1.4999999999999999E-2</v>
      </c>
      <c r="AI91" s="38">
        <v>0</v>
      </c>
      <c r="AJ91" s="50"/>
      <c r="AL91" s="260">
        <f t="shared" si="5"/>
        <v>0.14500000000000002</v>
      </c>
      <c r="AM91" s="8">
        <v>86400</v>
      </c>
      <c r="AN91" s="261">
        <f t="shared" si="6"/>
        <v>12528.000000000002</v>
      </c>
    </row>
    <row r="92" spans="1:40" x14ac:dyDescent="0.25">
      <c r="A92" s="12"/>
      <c r="B92" s="13"/>
      <c r="C92" s="29" t="s">
        <v>61</v>
      </c>
      <c r="D92" s="236" t="s">
        <v>395</v>
      </c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50"/>
      <c r="AL92" s="260">
        <f t="shared" si="5"/>
        <v>0</v>
      </c>
      <c r="AM92" s="8">
        <v>86400</v>
      </c>
      <c r="AN92" s="261">
        <f t="shared" si="6"/>
        <v>0</v>
      </c>
    </row>
    <row r="93" spans="1:40" x14ac:dyDescent="0.25">
      <c r="A93" s="12"/>
      <c r="B93" s="16"/>
      <c r="C93" s="29" t="s">
        <v>62</v>
      </c>
      <c r="D93" s="236" t="s">
        <v>395</v>
      </c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>
        <v>0.15</v>
      </c>
      <c r="AE93" s="38">
        <v>0.15</v>
      </c>
      <c r="AF93" s="38">
        <v>0.25</v>
      </c>
      <c r="AG93" s="38">
        <v>0.25</v>
      </c>
      <c r="AH93" s="38">
        <v>0.25</v>
      </c>
      <c r="AI93" s="38">
        <v>0</v>
      </c>
      <c r="AJ93" s="50"/>
      <c r="AL93" s="260">
        <f t="shared" si="5"/>
        <v>1.05</v>
      </c>
      <c r="AM93" s="8">
        <v>86400</v>
      </c>
      <c r="AN93" s="261">
        <f t="shared" si="6"/>
        <v>90720</v>
      </c>
    </row>
    <row r="94" spans="1:40" x14ac:dyDescent="0.25">
      <c r="A94" s="12"/>
      <c r="B94" s="16"/>
      <c r="C94" s="8"/>
      <c r="D94" s="14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50"/>
      <c r="AL94" s="260"/>
      <c r="AM94" s="8"/>
      <c r="AN94" s="261"/>
    </row>
    <row r="95" spans="1:40" x14ac:dyDescent="0.25">
      <c r="A95" s="12"/>
      <c r="B95" s="16"/>
      <c r="C95" s="220" t="s">
        <v>63</v>
      </c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46"/>
      <c r="AL95" s="260">
        <f t="shared" si="5"/>
        <v>0</v>
      </c>
      <c r="AM95" s="8">
        <v>86400</v>
      </c>
      <c r="AN95" s="261">
        <f t="shared" si="6"/>
        <v>0</v>
      </c>
    </row>
    <row r="96" spans="1:40" x14ac:dyDescent="0.25">
      <c r="A96" s="12"/>
      <c r="B96" s="16"/>
      <c r="C96" s="220" t="s">
        <v>64</v>
      </c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46"/>
      <c r="AL96" s="260">
        <f t="shared" si="5"/>
        <v>0</v>
      </c>
      <c r="AM96" s="8">
        <v>86400</v>
      </c>
      <c r="AN96" s="261">
        <f t="shared" si="6"/>
        <v>0</v>
      </c>
    </row>
    <row r="97" spans="1:40" x14ac:dyDescent="0.25">
      <c r="A97" s="12"/>
      <c r="B97" s="16"/>
      <c r="C97" s="30" t="s">
        <v>65</v>
      </c>
      <c r="D97" s="31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>
        <v>0.12</v>
      </c>
      <c r="AE97" s="38">
        <v>0.12</v>
      </c>
      <c r="AF97" s="38">
        <v>0.13</v>
      </c>
      <c r="AG97" s="38">
        <v>0.13</v>
      </c>
      <c r="AH97" s="38">
        <v>0.13</v>
      </c>
      <c r="AI97" s="38">
        <v>0.13</v>
      </c>
      <c r="AJ97" s="50"/>
      <c r="AL97" s="260">
        <f t="shared" si="5"/>
        <v>0.76</v>
      </c>
      <c r="AM97" s="8">
        <v>86400</v>
      </c>
      <c r="AN97" s="261">
        <f t="shared" si="6"/>
        <v>65664</v>
      </c>
    </row>
    <row r="98" spans="1:40" x14ac:dyDescent="0.25">
      <c r="A98" s="12"/>
      <c r="B98" s="16"/>
      <c r="C98" s="30" t="s">
        <v>66</v>
      </c>
      <c r="D98" s="31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>
        <v>0.1</v>
      </c>
      <c r="AE98" s="38">
        <v>0.1</v>
      </c>
      <c r="AF98" s="38">
        <v>0.11</v>
      </c>
      <c r="AG98" s="38">
        <v>0.11</v>
      </c>
      <c r="AH98" s="38">
        <v>0.11</v>
      </c>
      <c r="AI98" s="38">
        <v>0.11</v>
      </c>
      <c r="AJ98" s="50"/>
      <c r="AL98" s="260">
        <f t="shared" si="5"/>
        <v>0.64</v>
      </c>
      <c r="AM98" s="8">
        <v>86400</v>
      </c>
      <c r="AN98" s="261">
        <f t="shared" si="6"/>
        <v>55296</v>
      </c>
    </row>
    <row r="99" spans="1:40" x14ac:dyDescent="0.25">
      <c r="A99" s="12"/>
      <c r="B99" s="16"/>
      <c r="C99" s="30" t="s">
        <v>67</v>
      </c>
      <c r="D99" s="31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>
        <v>0.09</v>
      </c>
      <c r="AE99" s="38">
        <v>0.09</v>
      </c>
      <c r="AF99" s="38">
        <v>0.1</v>
      </c>
      <c r="AG99" s="38">
        <v>0.1</v>
      </c>
      <c r="AH99" s="38">
        <v>0.1</v>
      </c>
      <c r="AI99" s="38">
        <v>0.1</v>
      </c>
      <c r="AJ99" s="50"/>
      <c r="AL99" s="260">
        <f t="shared" si="5"/>
        <v>0.57999999999999996</v>
      </c>
      <c r="AM99" s="8">
        <v>86400</v>
      </c>
      <c r="AN99" s="261">
        <f t="shared" si="6"/>
        <v>50112</v>
      </c>
    </row>
    <row r="100" spans="1:40" x14ac:dyDescent="0.25">
      <c r="A100" s="12"/>
      <c r="B100" s="16"/>
      <c r="C100" s="30" t="s">
        <v>68</v>
      </c>
      <c r="D100" s="31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>
        <v>0.09</v>
      </c>
      <c r="AE100" s="38">
        <v>0.09</v>
      </c>
      <c r="AF100" s="38">
        <v>0.1</v>
      </c>
      <c r="AG100" s="38">
        <v>0.1</v>
      </c>
      <c r="AH100" s="38">
        <v>0.1</v>
      </c>
      <c r="AI100" s="38">
        <v>0.1</v>
      </c>
      <c r="AJ100" s="50"/>
      <c r="AL100" s="260">
        <f t="shared" si="5"/>
        <v>0.57999999999999996</v>
      </c>
      <c r="AM100" s="8">
        <v>86400</v>
      </c>
      <c r="AN100" s="261">
        <f t="shared" si="6"/>
        <v>50112</v>
      </c>
    </row>
    <row r="101" spans="1:40" x14ac:dyDescent="0.25">
      <c r="A101" s="12"/>
      <c r="B101" s="16"/>
      <c r="C101" s="30" t="s">
        <v>69</v>
      </c>
      <c r="D101" s="31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>
        <v>0.1</v>
      </c>
      <c r="AE101" s="38">
        <v>0.1</v>
      </c>
      <c r="AF101" s="38">
        <v>0.11</v>
      </c>
      <c r="AG101" s="38">
        <v>0.11</v>
      </c>
      <c r="AH101" s="38">
        <v>0.11</v>
      </c>
      <c r="AI101" s="38">
        <v>0.11</v>
      </c>
      <c r="AJ101" s="50"/>
      <c r="AL101" s="260">
        <f t="shared" si="5"/>
        <v>0.64</v>
      </c>
      <c r="AM101" s="8">
        <v>86400</v>
      </c>
      <c r="AN101" s="261">
        <f t="shared" si="6"/>
        <v>55296</v>
      </c>
    </row>
    <row r="102" spans="1:40" x14ac:dyDescent="0.25">
      <c r="A102" s="12"/>
      <c r="B102" s="16"/>
      <c r="C102" s="30" t="s">
        <v>70</v>
      </c>
      <c r="D102" s="31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>
        <v>0.18</v>
      </c>
      <c r="AE102" s="38">
        <v>0.18</v>
      </c>
      <c r="AF102" s="38">
        <v>0.19</v>
      </c>
      <c r="AG102" s="38">
        <v>0.19</v>
      </c>
      <c r="AH102" s="38">
        <v>0.19</v>
      </c>
      <c r="AI102" s="38">
        <v>0.19</v>
      </c>
      <c r="AJ102" s="50"/>
      <c r="AL102" s="260">
        <f t="shared" si="5"/>
        <v>1.1199999999999999</v>
      </c>
      <c r="AM102" s="8">
        <v>86400</v>
      </c>
      <c r="AN102" s="261">
        <f t="shared" si="6"/>
        <v>96767.999999999985</v>
      </c>
    </row>
    <row r="103" spans="1:40" x14ac:dyDescent="0.25">
      <c r="A103" s="12"/>
      <c r="B103" s="16"/>
      <c r="C103" s="32" t="s">
        <v>71</v>
      </c>
      <c r="D103" s="33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>
        <v>5.0000000000000001E-3</v>
      </c>
      <c r="AE103" s="38">
        <v>5.0000000000000001E-3</v>
      </c>
      <c r="AF103" s="38">
        <v>0.01</v>
      </c>
      <c r="AG103" s="38">
        <v>0.01</v>
      </c>
      <c r="AH103" s="38">
        <v>0.01</v>
      </c>
      <c r="AI103" s="38">
        <v>0.01</v>
      </c>
      <c r="AJ103" s="50"/>
      <c r="AL103" s="260">
        <f t="shared" si="5"/>
        <v>0.05</v>
      </c>
      <c r="AM103" s="8">
        <v>86400</v>
      </c>
      <c r="AN103" s="261">
        <f t="shared" si="6"/>
        <v>4320</v>
      </c>
    </row>
    <row r="104" spans="1:40" x14ac:dyDescent="0.25">
      <c r="A104" s="12"/>
      <c r="B104" s="16"/>
      <c r="C104" s="32" t="s">
        <v>72</v>
      </c>
      <c r="D104" s="33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>
        <v>0.03</v>
      </c>
      <c r="AE104" s="38">
        <v>0.03</v>
      </c>
      <c r="AF104" s="38">
        <v>0.04</v>
      </c>
      <c r="AG104" s="38">
        <v>0.04</v>
      </c>
      <c r="AH104" s="38">
        <v>0.04</v>
      </c>
      <c r="AI104" s="38">
        <v>0.04</v>
      </c>
      <c r="AJ104" s="50"/>
      <c r="AL104" s="260">
        <f t="shared" si="5"/>
        <v>0.22000000000000003</v>
      </c>
      <c r="AM104" s="8">
        <v>86400</v>
      </c>
      <c r="AN104" s="261">
        <f t="shared" si="6"/>
        <v>19008.000000000004</v>
      </c>
    </row>
    <row r="105" spans="1:40" x14ac:dyDescent="0.25">
      <c r="A105" s="12"/>
      <c r="B105" s="16"/>
      <c r="C105" s="32" t="s">
        <v>73</v>
      </c>
      <c r="D105" s="33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>
        <v>0</v>
      </c>
      <c r="AE105" s="38">
        <v>0</v>
      </c>
      <c r="AF105" s="38">
        <v>5.0000000000000001E-3</v>
      </c>
      <c r="AG105" s="38">
        <v>5.0000000000000001E-3</v>
      </c>
      <c r="AH105" s="38">
        <v>5.0000000000000001E-3</v>
      </c>
      <c r="AI105" s="38">
        <v>5.0000000000000001E-3</v>
      </c>
      <c r="AJ105" s="50"/>
      <c r="AL105" s="260">
        <f t="shared" si="5"/>
        <v>0.02</v>
      </c>
      <c r="AM105" s="8">
        <v>86400</v>
      </c>
      <c r="AN105" s="261">
        <f t="shared" si="6"/>
        <v>1728</v>
      </c>
    </row>
    <row r="106" spans="1:40" x14ac:dyDescent="0.25">
      <c r="A106" s="12"/>
      <c r="B106" s="16"/>
      <c r="C106" s="32" t="s">
        <v>74</v>
      </c>
      <c r="D106" s="33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>
        <v>0.06</v>
      </c>
      <c r="AE106" s="38">
        <v>0.06</v>
      </c>
      <c r="AF106" s="38">
        <v>7.0000000000000007E-2</v>
      </c>
      <c r="AG106" s="38">
        <v>7.0000000000000007E-2</v>
      </c>
      <c r="AH106" s="38">
        <v>7.0000000000000007E-2</v>
      </c>
      <c r="AI106" s="38">
        <v>7.0000000000000007E-2</v>
      </c>
      <c r="AJ106" s="50"/>
      <c r="AL106" s="260">
        <f t="shared" si="5"/>
        <v>0.4</v>
      </c>
      <c r="AM106" s="8">
        <v>86400</v>
      </c>
      <c r="AN106" s="261">
        <f t="shared" si="6"/>
        <v>34560</v>
      </c>
    </row>
    <row r="107" spans="1:40" x14ac:dyDescent="0.25">
      <c r="A107" s="12"/>
      <c r="B107" s="16"/>
      <c r="C107" s="32" t="s">
        <v>75</v>
      </c>
      <c r="D107" s="33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>
        <v>0</v>
      </c>
      <c r="AE107" s="38">
        <v>0</v>
      </c>
      <c r="AF107" s="38">
        <v>5.0000000000000001E-3</v>
      </c>
      <c r="AG107" s="38">
        <v>5.0000000000000001E-3</v>
      </c>
      <c r="AH107" s="38">
        <v>5.0000000000000001E-3</v>
      </c>
      <c r="AI107" s="38">
        <v>5.0000000000000001E-3</v>
      </c>
      <c r="AJ107" s="50"/>
      <c r="AL107" s="260">
        <f t="shared" si="5"/>
        <v>0.02</v>
      </c>
      <c r="AM107" s="8">
        <v>86400</v>
      </c>
      <c r="AN107" s="261">
        <f t="shared" si="6"/>
        <v>1728</v>
      </c>
    </row>
    <row r="108" spans="1:40" x14ac:dyDescent="0.25">
      <c r="A108" s="12"/>
      <c r="B108" s="16"/>
      <c r="C108" s="32" t="s">
        <v>76</v>
      </c>
      <c r="D108" s="33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>
        <v>0.02</v>
      </c>
      <c r="AE108" s="38">
        <v>0.02</v>
      </c>
      <c r="AF108" s="38">
        <v>2.5000000000000001E-2</v>
      </c>
      <c r="AG108" s="38">
        <v>2.5000000000000001E-2</v>
      </c>
      <c r="AH108" s="38">
        <v>2.5000000000000001E-2</v>
      </c>
      <c r="AI108" s="38">
        <v>2.5000000000000001E-2</v>
      </c>
      <c r="AJ108" s="50"/>
      <c r="AL108" s="260">
        <f t="shared" si="5"/>
        <v>0.13999999999999999</v>
      </c>
      <c r="AM108" s="8">
        <v>86400</v>
      </c>
      <c r="AN108" s="261">
        <f t="shared" si="6"/>
        <v>12095.999999999998</v>
      </c>
    </row>
    <row r="109" spans="1:40" x14ac:dyDescent="0.25">
      <c r="A109" s="12"/>
      <c r="B109" s="16"/>
      <c r="C109" s="32" t="s">
        <v>77</v>
      </c>
      <c r="D109" s="33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>
        <v>0.01</v>
      </c>
      <c r="AE109" s="38">
        <v>0.01</v>
      </c>
      <c r="AF109" s="38">
        <v>1.4999999999999999E-2</v>
      </c>
      <c r="AG109" s="38">
        <v>1.4999999999999999E-2</v>
      </c>
      <c r="AH109" s="38">
        <v>1.4999999999999999E-2</v>
      </c>
      <c r="AI109" s="38">
        <v>1.4999999999999999E-2</v>
      </c>
      <c r="AJ109" s="50"/>
      <c r="AL109" s="260">
        <f t="shared" si="5"/>
        <v>0.08</v>
      </c>
      <c r="AM109" s="8">
        <v>86400</v>
      </c>
      <c r="AN109" s="261">
        <f t="shared" si="6"/>
        <v>6912</v>
      </c>
    </row>
    <row r="110" spans="1:40" x14ac:dyDescent="0.25">
      <c r="A110" s="12"/>
      <c r="B110" s="16"/>
      <c r="C110" s="32" t="s">
        <v>78</v>
      </c>
      <c r="D110" s="33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>
        <v>0.04</v>
      </c>
      <c r="AE110" s="38">
        <v>0.04</v>
      </c>
      <c r="AF110" s="38">
        <v>4.4999999999999998E-2</v>
      </c>
      <c r="AG110" s="38">
        <v>4.4999999999999998E-2</v>
      </c>
      <c r="AH110" s="38">
        <v>4.4999999999999998E-2</v>
      </c>
      <c r="AI110" s="38">
        <v>4.4999999999999998E-2</v>
      </c>
      <c r="AJ110" s="50"/>
      <c r="AL110" s="260">
        <f t="shared" si="5"/>
        <v>0.25999999999999995</v>
      </c>
      <c r="AM110" s="8">
        <v>86400</v>
      </c>
      <c r="AN110" s="261">
        <f t="shared" si="6"/>
        <v>22463.999999999996</v>
      </c>
    </row>
    <row r="111" spans="1:40" x14ac:dyDescent="0.25">
      <c r="A111" s="12"/>
      <c r="B111" s="16"/>
      <c r="C111" s="32" t="s">
        <v>79</v>
      </c>
      <c r="D111" s="33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>
        <v>0.04</v>
      </c>
      <c r="AE111" s="38">
        <v>0.04</v>
      </c>
      <c r="AF111" s="38">
        <v>4.4999999999999998E-2</v>
      </c>
      <c r="AG111" s="38">
        <v>4.4999999999999998E-2</v>
      </c>
      <c r="AH111" s="38">
        <v>4.4999999999999998E-2</v>
      </c>
      <c r="AI111" s="38">
        <v>4.4999999999999998E-2</v>
      </c>
      <c r="AJ111" s="50"/>
      <c r="AL111" s="260">
        <f t="shared" si="5"/>
        <v>0.25999999999999995</v>
      </c>
      <c r="AM111" s="8">
        <v>86400</v>
      </c>
      <c r="AN111" s="261">
        <f t="shared" si="6"/>
        <v>22463.999999999996</v>
      </c>
    </row>
    <row r="112" spans="1:40" x14ac:dyDescent="0.25">
      <c r="A112" s="12"/>
      <c r="B112" s="16"/>
      <c r="C112" s="32" t="s">
        <v>80</v>
      </c>
      <c r="D112" s="33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>
        <v>0.03</v>
      </c>
      <c r="AE112" s="38">
        <v>0.03</v>
      </c>
      <c r="AF112" s="38">
        <v>3.5000000000000003E-2</v>
      </c>
      <c r="AG112" s="38">
        <v>3.5000000000000003E-2</v>
      </c>
      <c r="AH112" s="38">
        <v>3.5000000000000003E-2</v>
      </c>
      <c r="AI112" s="38">
        <v>3.5000000000000003E-2</v>
      </c>
      <c r="AJ112" s="50"/>
      <c r="AL112" s="260">
        <f t="shared" si="5"/>
        <v>0.2</v>
      </c>
      <c r="AM112" s="8">
        <v>86400</v>
      </c>
      <c r="AN112" s="261">
        <f t="shared" si="6"/>
        <v>17280</v>
      </c>
    </row>
    <row r="113" spans="1:40" x14ac:dyDescent="0.25">
      <c r="A113" s="12"/>
      <c r="B113" s="16"/>
      <c r="C113" s="32" t="s">
        <v>81</v>
      </c>
      <c r="D113" s="33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>
        <v>0.01</v>
      </c>
      <c r="AE113" s="38">
        <v>0.01</v>
      </c>
      <c r="AF113" s="38">
        <v>1.4999999999999999E-2</v>
      </c>
      <c r="AG113" s="38">
        <v>1.4999999999999999E-2</v>
      </c>
      <c r="AH113" s="38">
        <v>1.4999999999999999E-2</v>
      </c>
      <c r="AI113" s="38">
        <v>1.4999999999999999E-2</v>
      </c>
      <c r="AJ113" s="50"/>
      <c r="AL113" s="260">
        <f t="shared" si="5"/>
        <v>0.08</v>
      </c>
      <c r="AM113" s="8">
        <v>86400</v>
      </c>
      <c r="AN113" s="261">
        <f t="shared" si="6"/>
        <v>6912</v>
      </c>
    </row>
    <row r="114" spans="1:40" x14ac:dyDescent="0.25">
      <c r="A114" s="12"/>
      <c r="B114" s="16"/>
      <c r="C114" s="32" t="s">
        <v>82</v>
      </c>
      <c r="D114" s="33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>
        <v>0.04</v>
      </c>
      <c r="AE114" s="38">
        <v>0.04</v>
      </c>
      <c r="AF114" s="38">
        <v>4.4999999999999998E-2</v>
      </c>
      <c r="AG114" s="38">
        <v>4.4999999999999998E-2</v>
      </c>
      <c r="AH114" s="38">
        <v>4.4999999999999998E-2</v>
      </c>
      <c r="AI114" s="38">
        <v>4.4999999999999998E-2</v>
      </c>
      <c r="AJ114" s="50"/>
      <c r="AL114" s="260">
        <f t="shared" si="5"/>
        <v>0.25999999999999995</v>
      </c>
      <c r="AM114" s="8">
        <v>86400</v>
      </c>
      <c r="AN114" s="261">
        <f t="shared" si="6"/>
        <v>22463.999999999996</v>
      </c>
    </row>
    <row r="115" spans="1:40" x14ac:dyDescent="0.25">
      <c r="A115" s="12"/>
      <c r="B115" s="16"/>
      <c r="C115" s="32" t="s">
        <v>83</v>
      </c>
      <c r="D115" s="33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>
        <v>5.0000000000000001E-3</v>
      </c>
      <c r="AE115" s="38">
        <v>5.0000000000000001E-3</v>
      </c>
      <c r="AF115" s="38">
        <v>0.01</v>
      </c>
      <c r="AG115" s="38">
        <v>0.01</v>
      </c>
      <c r="AH115" s="38">
        <v>0.01</v>
      </c>
      <c r="AI115" s="38">
        <v>0.01</v>
      </c>
      <c r="AJ115" s="50"/>
      <c r="AL115" s="260">
        <f t="shared" si="5"/>
        <v>0.05</v>
      </c>
      <c r="AM115" s="8">
        <v>86400</v>
      </c>
      <c r="AN115" s="261">
        <f t="shared" si="6"/>
        <v>4320</v>
      </c>
    </row>
    <row r="116" spans="1:40" x14ac:dyDescent="0.25">
      <c r="A116" s="12"/>
      <c r="B116" s="16"/>
      <c r="C116" s="32" t="s">
        <v>84</v>
      </c>
      <c r="D116" s="33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>
        <v>0.01</v>
      </c>
      <c r="AE116" s="38">
        <v>0.01</v>
      </c>
      <c r="AF116" s="38">
        <v>1.4999999999999999E-2</v>
      </c>
      <c r="AG116" s="38">
        <v>1.4999999999999999E-2</v>
      </c>
      <c r="AH116" s="38">
        <v>1.4999999999999999E-2</v>
      </c>
      <c r="AI116" s="38">
        <v>1.4999999999999999E-2</v>
      </c>
      <c r="AJ116" s="50"/>
      <c r="AL116" s="260">
        <f t="shared" si="5"/>
        <v>0.08</v>
      </c>
      <c r="AM116" s="8">
        <v>86400</v>
      </c>
      <c r="AN116" s="261">
        <f t="shared" si="6"/>
        <v>6912</v>
      </c>
    </row>
    <row r="117" spans="1:40" x14ac:dyDescent="0.25">
      <c r="A117" s="12"/>
      <c r="B117" s="16"/>
      <c r="C117" s="32" t="s">
        <v>85</v>
      </c>
      <c r="D117" s="33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>
        <v>1.4999999999999999E-2</v>
      </c>
      <c r="AE117" s="38">
        <v>1.4999999999999999E-2</v>
      </c>
      <c r="AF117" s="38">
        <v>0.02</v>
      </c>
      <c r="AG117" s="38">
        <v>0.02</v>
      </c>
      <c r="AH117" s="38">
        <v>0.02</v>
      </c>
      <c r="AI117" s="38">
        <v>0.02</v>
      </c>
      <c r="AJ117" s="50"/>
      <c r="AL117" s="260">
        <f t="shared" si="5"/>
        <v>0.11000000000000001</v>
      </c>
      <c r="AM117" s="8">
        <v>86400</v>
      </c>
      <c r="AN117" s="261">
        <f t="shared" si="6"/>
        <v>9504.0000000000018</v>
      </c>
    </row>
    <row r="118" spans="1:40" x14ac:dyDescent="0.25">
      <c r="A118" s="12"/>
      <c r="B118" s="16"/>
      <c r="C118" s="32" t="s">
        <v>86</v>
      </c>
      <c r="D118" s="33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>
        <v>0.02</v>
      </c>
      <c r="AE118" s="38">
        <v>0.02</v>
      </c>
      <c r="AF118" s="38">
        <v>2.5000000000000001E-2</v>
      </c>
      <c r="AG118" s="38">
        <v>2.5000000000000001E-2</v>
      </c>
      <c r="AH118" s="38">
        <v>2.5000000000000001E-2</v>
      </c>
      <c r="AI118" s="38">
        <v>2.5000000000000001E-2</v>
      </c>
      <c r="AJ118" s="50"/>
      <c r="AL118" s="260">
        <f t="shared" si="5"/>
        <v>0.13999999999999999</v>
      </c>
      <c r="AM118" s="8">
        <v>86400</v>
      </c>
      <c r="AN118" s="261">
        <f t="shared" si="6"/>
        <v>12095.999999999998</v>
      </c>
    </row>
    <row r="119" spans="1:40" x14ac:dyDescent="0.25">
      <c r="A119" s="12"/>
      <c r="B119" s="16"/>
      <c r="C119" s="32" t="s">
        <v>87</v>
      </c>
      <c r="D119" s="33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>
        <v>0.1</v>
      </c>
      <c r="AE119" s="38">
        <v>0.1</v>
      </c>
      <c r="AF119" s="38">
        <v>0.11</v>
      </c>
      <c r="AG119" s="38">
        <v>0.11</v>
      </c>
      <c r="AH119" s="38">
        <v>0.11</v>
      </c>
      <c r="AI119" s="38">
        <v>0.11</v>
      </c>
      <c r="AJ119" s="50"/>
      <c r="AL119" s="260">
        <f t="shared" si="5"/>
        <v>0.64</v>
      </c>
      <c r="AM119" s="8">
        <v>86400</v>
      </c>
      <c r="AN119" s="261">
        <f t="shared" si="6"/>
        <v>55296</v>
      </c>
    </row>
    <row r="120" spans="1:40" x14ac:dyDescent="0.25">
      <c r="A120" s="12"/>
      <c r="B120" s="16"/>
      <c r="C120" s="32" t="s">
        <v>88</v>
      </c>
      <c r="D120" s="33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>
        <v>0</v>
      </c>
      <c r="AE120" s="38">
        <v>0</v>
      </c>
      <c r="AF120" s="38">
        <v>5.0000000000000001E-3</v>
      </c>
      <c r="AG120" s="38">
        <v>5.0000000000000001E-3</v>
      </c>
      <c r="AH120" s="38">
        <v>5.0000000000000001E-3</v>
      </c>
      <c r="AI120" s="38">
        <v>5.0000000000000001E-3</v>
      </c>
      <c r="AJ120" s="50"/>
      <c r="AL120" s="260">
        <f t="shared" si="5"/>
        <v>0.02</v>
      </c>
      <c r="AM120" s="8">
        <v>86400</v>
      </c>
      <c r="AN120" s="261">
        <f t="shared" si="6"/>
        <v>1728</v>
      </c>
    </row>
    <row r="121" spans="1:40" x14ac:dyDescent="0.25">
      <c r="A121" s="12"/>
      <c r="B121" s="16"/>
      <c r="C121" s="32" t="s">
        <v>89</v>
      </c>
      <c r="D121" s="33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>
        <v>0.14000000000000001</v>
      </c>
      <c r="AE121" s="38">
        <v>0.14000000000000001</v>
      </c>
      <c r="AF121" s="38">
        <v>0.14499999999999999</v>
      </c>
      <c r="AG121" s="38">
        <v>0.14499999999999999</v>
      </c>
      <c r="AH121" s="38">
        <v>0.14499999999999999</v>
      </c>
      <c r="AI121" s="38">
        <v>0.14499999999999999</v>
      </c>
      <c r="AJ121" s="50"/>
      <c r="AL121" s="260">
        <f t="shared" si="5"/>
        <v>0.8600000000000001</v>
      </c>
      <c r="AM121" s="8">
        <v>86400</v>
      </c>
      <c r="AN121" s="261">
        <f t="shared" si="6"/>
        <v>74304.000000000015</v>
      </c>
    </row>
    <row r="122" spans="1:40" x14ac:dyDescent="0.25">
      <c r="A122" s="12"/>
      <c r="B122" s="16"/>
      <c r="C122" s="32" t="s">
        <v>90</v>
      </c>
      <c r="D122" s="33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>
        <v>0.01</v>
      </c>
      <c r="AE122" s="38">
        <v>0.01</v>
      </c>
      <c r="AF122" s="38">
        <v>1.4999999999999999E-2</v>
      </c>
      <c r="AG122" s="38">
        <v>1.4999999999999999E-2</v>
      </c>
      <c r="AH122" s="38">
        <v>1.4999999999999999E-2</v>
      </c>
      <c r="AI122" s="38">
        <v>1.4999999999999999E-2</v>
      </c>
      <c r="AJ122" s="50"/>
      <c r="AL122" s="260">
        <f t="shared" si="5"/>
        <v>0.08</v>
      </c>
      <c r="AM122" s="8">
        <v>86400</v>
      </c>
      <c r="AN122" s="261">
        <f t="shared" si="6"/>
        <v>6912</v>
      </c>
    </row>
    <row r="123" spans="1:40" x14ac:dyDescent="0.25">
      <c r="A123" s="12"/>
      <c r="B123" s="16"/>
      <c r="C123" s="32" t="s">
        <v>91</v>
      </c>
      <c r="D123" s="33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>
        <v>7.0000000000000007E-2</v>
      </c>
      <c r="AE123" s="38">
        <v>7.0000000000000007E-2</v>
      </c>
      <c r="AF123" s="38">
        <v>7.4999999999999997E-2</v>
      </c>
      <c r="AG123" s="38">
        <v>7.4999999999999997E-2</v>
      </c>
      <c r="AH123" s="38">
        <v>7.4999999999999997E-2</v>
      </c>
      <c r="AI123" s="38">
        <v>7.4999999999999997E-2</v>
      </c>
      <c r="AJ123" s="50"/>
      <c r="AL123" s="260">
        <f t="shared" si="5"/>
        <v>0.44000000000000006</v>
      </c>
      <c r="AM123" s="8">
        <v>86400</v>
      </c>
      <c r="AN123" s="261">
        <f t="shared" si="6"/>
        <v>38016.000000000007</v>
      </c>
    </row>
    <row r="124" spans="1:40" x14ac:dyDescent="0.25">
      <c r="A124" s="12"/>
      <c r="B124" s="16"/>
      <c r="C124" s="32" t="s">
        <v>92</v>
      </c>
      <c r="D124" s="33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>
        <v>0.25</v>
      </c>
      <c r="AE124" s="38">
        <v>0.25</v>
      </c>
      <c r="AF124" s="38">
        <v>0.255</v>
      </c>
      <c r="AG124" s="38">
        <v>0.255</v>
      </c>
      <c r="AH124" s="38">
        <v>0.255</v>
      </c>
      <c r="AI124" s="38">
        <v>0.255</v>
      </c>
      <c r="AJ124" s="50"/>
      <c r="AL124" s="260">
        <f t="shared" si="5"/>
        <v>1.52</v>
      </c>
      <c r="AM124" s="8">
        <v>86400</v>
      </c>
      <c r="AN124" s="261">
        <f t="shared" si="6"/>
        <v>131328</v>
      </c>
    </row>
    <row r="125" spans="1:40" x14ac:dyDescent="0.25">
      <c r="A125" s="12"/>
      <c r="B125" s="16"/>
      <c r="C125" s="32" t="s">
        <v>93</v>
      </c>
      <c r="D125" s="33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>
        <v>0.35</v>
      </c>
      <c r="AE125" s="38">
        <v>0.35</v>
      </c>
      <c r="AF125" s="38">
        <v>0.35499999999999998</v>
      </c>
      <c r="AG125" s="38">
        <v>0.35499999999999998</v>
      </c>
      <c r="AH125" s="38">
        <v>0.35499999999999998</v>
      </c>
      <c r="AI125" s="38">
        <v>0.35499999999999998</v>
      </c>
      <c r="AJ125" s="50"/>
      <c r="AL125" s="260">
        <f t="shared" si="5"/>
        <v>2.12</v>
      </c>
      <c r="AM125" s="8">
        <v>86400</v>
      </c>
      <c r="AN125" s="261">
        <f t="shared" si="6"/>
        <v>183168</v>
      </c>
    </row>
    <row r="126" spans="1:40" x14ac:dyDescent="0.25">
      <c r="A126" s="12"/>
      <c r="B126" s="16"/>
      <c r="C126" s="34" t="s">
        <v>94</v>
      </c>
      <c r="D126" s="35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>
        <v>0.01</v>
      </c>
      <c r="AE126" s="38">
        <v>0.01</v>
      </c>
      <c r="AF126" s="38">
        <v>1.4999999999999999E-2</v>
      </c>
      <c r="AG126" s="38">
        <v>1.4999999999999999E-2</v>
      </c>
      <c r="AH126" s="38">
        <v>1.4999999999999999E-2</v>
      </c>
      <c r="AI126" s="38">
        <v>1.4999999999999999E-2</v>
      </c>
      <c r="AJ126" s="50"/>
      <c r="AL126" s="260">
        <f t="shared" si="5"/>
        <v>0.08</v>
      </c>
      <c r="AM126" s="8">
        <v>86400</v>
      </c>
      <c r="AN126" s="261">
        <f t="shared" si="6"/>
        <v>6912</v>
      </c>
    </row>
    <row r="127" spans="1:40" x14ac:dyDescent="0.25">
      <c r="A127" s="12"/>
      <c r="B127" s="16"/>
      <c r="C127" s="220" t="s">
        <v>95</v>
      </c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46"/>
      <c r="AL127" s="260">
        <f t="shared" si="5"/>
        <v>0</v>
      </c>
      <c r="AM127" s="8">
        <v>86400</v>
      </c>
      <c r="AN127" s="261">
        <f t="shared" si="6"/>
        <v>0</v>
      </c>
    </row>
    <row r="128" spans="1:40" x14ac:dyDescent="0.25">
      <c r="A128" s="12"/>
      <c r="B128" s="16"/>
      <c r="C128" s="34" t="s">
        <v>96</v>
      </c>
      <c r="D128" s="35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>
        <v>0</v>
      </c>
      <c r="AE128" s="38">
        <v>0</v>
      </c>
      <c r="AF128" s="38">
        <v>5.0000000000000001E-3</v>
      </c>
      <c r="AG128" s="38">
        <v>5.0000000000000001E-3</v>
      </c>
      <c r="AH128" s="38">
        <v>5.0000000000000001E-3</v>
      </c>
      <c r="AI128" s="38">
        <v>5.0000000000000001E-3</v>
      </c>
      <c r="AJ128" s="50"/>
      <c r="AL128" s="260">
        <f t="shared" si="5"/>
        <v>0.02</v>
      </c>
      <c r="AM128" s="8">
        <v>86400</v>
      </c>
      <c r="AN128" s="261">
        <f t="shared" si="6"/>
        <v>1728</v>
      </c>
    </row>
    <row r="129" spans="1:40" x14ac:dyDescent="0.25">
      <c r="A129" s="12"/>
      <c r="B129" s="16"/>
      <c r="C129" s="34" t="s">
        <v>97</v>
      </c>
      <c r="D129" s="35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>
        <v>0.03</v>
      </c>
      <c r="AE129" s="38">
        <v>0.03</v>
      </c>
      <c r="AF129" s="38">
        <v>3.5000000000000003E-2</v>
      </c>
      <c r="AG129" s="38">
        <v>3.5000000000000003E-2</v>
      </c>
      <c r="AH129" s="38">
        <v>3.5000000000000003E-2</v>
      </c>
      <c r="AI129" s="38">
        <v>3.5000000000000003E-2</v>
      </c>
      <c r="AJ129" s="50"/>
      <c r="AL129" s="260">
        <f t="shared" si="5"/>
        <v>0.2</v>
      </c>
      <c r="AM129" s="8">
        <v>86400</v>
      </c>
      <c r="AN129" s="261">
        <f t="shared" si="6"/>
        <v>17280</v>
      </c>
    </row>
    <row r="130" spans="1:40" x14ac:dyDescent="0.25">
      <c r="A130" s="12"/>
      <c r="B130" s="16"/>
      <c r="C130" s="220" t="s">
        <v>98</v>
      </c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  <c r="AJ130" s="246"/>
      <c r="AL130" s="260">
        <f t="shared" si="5"/>
        <v>0</v>
      </c>
      <c r="AM130" s="8">
        <v>86400</v>
      </c>
      <c r="AN130" s="261">
        <f t="shared" si="6"/>
        <v>0</v>
      </c>
    </row>
    <row r="131" spans="1:40" x14ac:dyDescent="0.25">
      <c r="A131" s="12"/>
      <c r="B131" s="16"/>
      <c r="C131" s="34" t="s">
        <v>99</v>
      </c>
      <c r="D131" s="35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>
        <v>0.01</v>
      </c>
      <c r="AE131" s="38">
        <v>0.01</v>
      </c>
      <c r="AF131" s="38">
        <v>1.4999999999999999E-2</v>
      </c>
      <c r="AG131" s="38">
        <v>1.4999999999999999E-2</v>
      </c>
      <c r="AH131" s="38">
        <v>1.4999999999999999E-2</v>
      </c>
      <c r="AI131" s="38">
        <v>1.4999999999999999E-2</v>
      </c>
      <c r="AJ131" s="50"/>
      <c r="AL131" s="260">
        <f t="shared" si="5"/>
        <v>0.08</v>
      </c>
      <c r="AM131" s="8">
        <v>86400</v>
      </c>
      <c r="AN131" s="261">
        <f t="shared" si="6"/>
        <v>6912</v>
      </c>
    </row>
    <row r="132" spans="1:40" x14ac:dyDescent="0.25">
      <c r="A132" s="12"/>
      <c r="B132" s="16"/>
      <c r="C132" s="220" t="s">
        <v>100</v>
      </c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  <c r="AJ132" s="246"/>
      <c r="AL132" s="260">
        <f t="shared" si="5"/>
        <v>0</v>
      </c>
      <c r="AM132" s="8">
        <v>86400</v>
      </c>
      <c r="AN132" s="261">
        <f t="shared" si="6"/>
        <v>0</v>
      </c>
    </row>
    <row r="133" spans="1:40" x14ac:dyDescent="0.25">
      <c r="A133" s="12"/>
      <c r="B133" s="16"/>
      <c r="C133" s="34" t="s">
        <v>101</v>
      </c>
      <c r="D133" s="35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>
        <v>0</v>
      </c>
      <c r="AE133" s="38">
        <v>0</v>
      </c>
      <c r="AF133" s="38">
        <v>5.0000000000000001E-3</v>
      </c>
      <c r="AG133" s="38">
        <v>5.0000000000000001E-3</v>
      </c>
      <c r="AH133" s="38">
        <v>5.0000000000000001E-3</v>
      </c>
      <c r="AI133" s="38">
        <v>5.0000000000000001E-3</v>
      </c>
      <c r="AJ133" s="50"/>
      <c r="AL133" s="260">
        <f t="shared" si="5"/>
        <v>0.02</v>
      </c>
      <c r="AM133" s="8">
        <v>86400</v>
      </c>
      <c r="AN133" s="261">
        <f t="shared" si="6"/>
        <v>1728</v>
      </c>
    </row>
    <row r="134" spans="1:40" x14ac:dyDescent="0.25">
      <c r="A134" s="12"/>
      <c r="B134" s="16"/>
      <c r="C134" s="220" t="s">
        <v>102</v>
      </c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  <c r="AJ134" s="246"/>
      <c r="AL134" s="260">
        <f t="shared" ref="AL134:AL157" si="7">SUM(F134:AJ134)</f>
        <v>0</v>
      </c>
      <c r="AM134" s="8">
        <v>86400</v>
      </c>
      <c r="AN134" s="261">
        <f t="shared" ref="AN134:AN157" si="8">AL134*AM134</f>
        <v>0</v>
      </c>
    </row>
    <row r="135" spans="1:40" x14ac:dyDescent="0.25">
      <c r="A135" s="12"/>
      <c r="B135" s="16"/>
      <c r="C135" s="34" t="s">
        <v>103</v>
      </c>
      <c r="D135" s="35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>
        <v>0.05</v>
      </c>
      <c r="AE135" s="38">
        <v>0.05</v>
      </c>
      <c r="AF135" s="38">
        <v>5.0000000000000001E-3</v>
      </c>
      <c r="AG135" s="38">
        <v>5.0000000000000001E-3</v>
      </c>
      <c r="AH135" s="38">
        <v>5.0000000000000001E-3</v>
      </c>
      <c r="AI135" s="38">
        <v>5.0000000000000001E-3</v>
      </c>
      <c r="AJ135" s="50"/>
      <c r="AL135" s="260">
        <f t="shared" si="7"/>
        <v>0.12000000000000002</v>
      </c>
      <c r="AM135" s="8">
        <v>86400</v>
      </c>
      <c r="AN135" s="261">
        <f t="shared" si="8"/>
        <v>10368.000000000002</v>
      </c>
    </row>
    <row r="136" spans="1:40" x14ac:dyDescent="0.25">
      <c r="A136" s="12"/>
      <c r="B136" s="16"/>
      <c r="C136" s="34" t="s">
        <v>104</v>
      </c>
      <c r="D136" s="35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>
        <v>0.02</v>
      </c>
      <c r="AE136" s="38">
        <v>0.02</v>
      </c>
      <c r="AF136" s="38">
        <v>2.5000000000000001E-2</v>
      </c>
      <c r="AG136" s="38">
        <v>2.5000000000000001E-2</v>
      </c>
      <c r="AH136" s="38">
        <v>2.5000000000000001E-2</v>
      </c>
      <c r="AI136" s="38">
        <v>2.5000000000000001E-2</v>
      </c>
      <c r="AJ136" s="50"/>
      <c r="AL136" s="260">
        <f t="shared" si="7"/>
        <v>0.13999999999999999</v>
      </c>
      <c r="AM136" s="8">
        <v>86400</v>
      </c>
      <c r="AN136" s="261">
        <f t="shared" si="8"/>
        <v>12095.999999999998</v>
      </c>
    </row>
    <row r="137" spans="1:40" x14ac:dyDescent="0.25">
      <c r="A137" s="12"/>
      <c r="B137" s="16"/>
      <c r="C137" s="220" t="s">
        <v>105</v>
      </c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  <c r="AJ137" s="246"/>
      <c r="AL137" s="260">
        <f t="shared" si="7"/>
        <v>0</v>
      </c>
      <c r="AM137" s="8">
        <v>86400</v>
      </c>
      <c r="AN137" s="261">
        <f t="shared" si="8"/>
        <v>0</v>
      </c>
    </row>
    <row r="138" spans="1:40" x14ac:dyDescent="0.25">
      <c r="A138" s="12"/>
      <c r="B138" s="16"/>
      <c r="C138" s="34" t="s">
        <v>106</v>
      </c>
      <c r="D138" s="35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>
        <v>1.4999999999999999E-2</v>
      </c>
      <c r="AE138" s="38">
        <v>1.4999999999999999E-2</v>
      </c>
      <c r="AF138" s="38">
        <v>0.02</v>
      </c>
      <c r="AG138" s="38">
        <v>0.02</v>
      </c>
      <c r="AH138" s="38">
        <v>0.02</v>
      </c>
      <c r="AI138" s="38">
        <v>0.02</v>
      </c>
      <c r="AJ138" s="50"/>
      <c r="AL138" s="260">
        <f t="shared" si="7"/>
        <v>0.11000000000000001</v>
      </c>
      <c r="AM138" s="8">
        <v>86400</v>
      </c>
      <c r="AN138" s="261">
        <f t="shared" si="8"/>
        <v>9504.0000000000018</v>
      </c>
    </row>
    <row r="139" spans="1:40" x14ac:dyDescent="0.25">
      <c r="A139" s="12"/>
      <c r="B139" s="16"/>
      <c r="C139" s="36" t="s">
        <v>107</v>
      </c>
      <c r="D139" s="37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>
        <v>0</v>
      </c>
      <c r="AE139" s="38">
        <v>0</v>
      </c>
      <c r="AF139" s="38">
        <v>5.0000000000000001E-3</v>
      </c>
      <c r="AG139" s="38">
        <v>5.0000000000000001E-3</v>
      </c>
      <c r="AH139" s="38">
        <v>5.0000000000000001E-3</v>
      </c>
      <c r="AI139" s="38">
        <v>5.0000000000000001E-3</v>
      </c>
      <c r="AJ139" s="50"/>
      <c r="AL139" s="260">
        <f t="shared" si="7"/>
        <v>0.02</v>
      </c>
      <c r="AM139" s="8">
        <v>86400</v>
      </c>
      <c r="AN139" s="261">
        <f t="shared" si="8"/>
        <v>1728</v>
      </c>
    </row>
    <row r="140" spans="1:40" x14ac:dyDescent="0.25">
      <c r="A140" s="12"/>
      <c r="B140" s="16"/>
      <c r="C140" s="36" t="s">
        <v>108</v>
      </c>
      <c r="D140" s="37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>
        <v>0.03</v>
      </c>
      <c r="AE140" s="38">
        <v>0.03</v>
      </c>
      <c r="AF140" s="38">
        <v>3.5000000000000003E-2</v>
      </c>
      <c r="AG140" s="38">
        <v>3.5000000000000003E-2</v>
      </c>
      <c r="AH140" s="38">
        <v>3.5000000000000003E-2</v>
      </c>
      <c r="AI140" s="38">
        <v>3.5000000000000003E-2</v>
      </c>
      <c r="AJ140" s="50"/>
      <c r="AL140" s="260">
        <f t="shared" si="7"/>
        <v>0.2</v>
      </c>
      <c r="AM140" s="8">
        <v>86400</v>
      </c>
      <c r="AN140" s="261">
        <f t="shared" si="8"/>
        <v>17280</v>
      </c>
    </row>
    <row r="141" spans="1:40" x14ac:dyDescent="0.25">
      <c r="A141" s="12"/>
      <c r="B141" s="16"/>
      <c r="C141" s="36" t="s">
        <v>109</v>
      </c>
      <c r="D141" s="37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>
        <v>0.02</v>
      </c>
      <c r="AE141" s="38">
        <v>0.02</v>
      </c>
      <c r="AF141" s="38">
        <v>2.5000000000000001E-2</v>
      </c>
      <c r="AG141" s="38">
        <v>2.5000000000000001E-2</v>
      </c>
      <c r="AH141" s="38">
        <v>2.5000000000000001E-2</v>
      </c>
      <c r="AI141" s="38">
        <v>2.5000000000000001E-2</v>
      </c>
      <c r="AJ141" s="50"/>
      <c r="AL141" s="260">
        <f t="shared" si="7"/>
        <v>0.13999999999999999</v>
      </c>
      <c r="AM141" s="8">
        <v>86400</v>
      </c>
      <c r="AN141" s="261">
        <f t="shared" si="8"/>
        <v>12095.999999999998</v>
      </c>
    </row>
    <row r="142" spans="1:40" x14ac:dyDescent="0.25">
      <c r="A142" s="12"/>
      <c r="B142" s="16"/>
      <c r="C142" s="220" t="s">
        <v>110</v>
      </c>
      <c r="D142" s="37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46"/>
      <c r="AL142" s="260">
        <f t="shared" si="7"/>
        <v>0</v>
      </c>
      <c r="AM142" s="8">
        <v>86400</v>
      </c>
      <c r="AN142" s="261">
        <f t="shared" si="8"/>
        <v>0</v>
      </c>
    </row>
    <row r="143" spans="1:40" x14ac:dyDescent="0.25">
      <c r="A143" s="12"/>
      <c r="B143" s="16"/>
      <c r="C143" s="220" t="s">
        <v>111</v>
      </c>
      <c r="D143" s="37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46"/>
      <c r="AL143" s="260">
        <f t="shared" si="7"/>
        <v>0</v>
      </c>
      <c r="AM143" s="8">
        <v>86400</v>
      </c>
      <c r="AN143" s="261">
        <f t="shared" si="8"/>
        <v>0</v>
      </c>
    </row>
    <row r="144" spans="1:40" x14ac:dyDescent="0.25">
      <c r="A144" s="12"/>
      <c r="B144" s="16"/>
      <c r="C144" s="220" t="s">
        <v>112</v>
      </c>
      <c r="D144" s="37"/>
      <c r="E144" s="220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46"/>
      <c r="AL144" s="260">
        <f t="shared" si="7"/>
        <v>0</v>
      </c>
      <c r="AM144" s="8">
        <v>86400</v>
      </c>
      <c r="AN144" s="261">
        <f t="shared" si="8"/>
        <v>0</v>
      </c>
    </row>
    <row r="145" spans="1:40" x14ac:dyDescent="0.25">
      <c r="A145" s="12"/>
      <c r="B145" s="16"/>
      <c r="C145" s="36" t="s">
        <v>113</v>
      </c>
      <c r="D145" s="37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>
        <v>0</v>
      </c>
      <c r="AE145" s="38">
        <v>0</v>
      </c>
      <c r="AF145" s="38">
        <v>5.0000000000000001E-3</v>
      </c>
      <c r="AG145" s="38">
        <v>5.0000000000000001E-3</v>
      </c>
      <c r="AH145" s="38">
        <v>5.0000000000000001E-3</v>
      </c>
      <c r="AI145" s="38">
        <v>5.0000000000000001E-3</v>
      </c>
      <c r="AJ145" s="50"/>
      <c r="AL145" s="260">
        <f t="shared" si="7"/>
        <v>0.02</v>
      </c>
      <c r="AM145" s="8">
        <v>86400</v>
      </c>
      <c r="AN145" s="261">
        <f t="shared" si="8"/>
        <v>1728</v>
      </c>
    </row>
    <row r="146" spans="1:40" x14ac:dyDescent="0.25">
      <c r="A146" s="12"/>
      <c r="B146" s="16"/>
      <c r="C146" s="36" t="s">
        <v>114</v>
      </c>
      <c r="D146" s="37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>
        <v>0.01</v>
      </c>
      <c r="AE146" s="38">
        <v>0.01</v>
      </c>
      <c r="AF146" s="38">
        <v>0.02</v>
      </c>
      <c r="AG146" s="38">
        <v>0.02</v>
      </c>
      <c r="AH146" s="38">
        <v>0.02</v>
      </c>
      <c r="AI146" s="38">
        <v>0.02</v>
      </c>
      <c r="AJ146" s="50"/>
      <c r="AL146" s="260">
        <f t="shared" si="7"/>
        <v>0.1</v>
      </c>
      <c r="AM146" s="8">
        <v>86400</v>
      </c>
      <c r="AN146" s="261">
        <f t="shared" si="8"/>
        <v>8640</v>
      </c>
    </row>
    <row r="147" spans="1:40" x14ac:dyDescent="0.25">
      <c r="A147" s="12"/>
      <c r="B147" s="16"/>
      <c r="C147" s="36" t="s">
        <v>115</v>
      </c>
      <c r="D147" s="37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>
        <v>0.01</v>
      </c>
      <c r="AE147" s="38">
        <v>0.01</v>
      </c>
      <c r="AF147" s="38">
        <v>0.02</v>
      </c>
      <c r="AG147" s="38">
        <v>0.02</v>
      </c>
      <c r="AH147" s="38">
        <v>0.02</v>
      </c>
      <c r="AI147" s="38">
        <v>0.02</v>
      </c>
      <c r="AJ147" s="50"/>
      <c r="AL147" s="260">
        <f t="shared" si="7"/>
        <v>0.1</v>
      </c>
      <c r="AM147" s="8">
        <v>86400</v>
      </c>
      <c r="AN147" s="261">
        <f t="shared" si="8"/>
        <v>8640</v>
      </c>
    </row>
    <row r="148" spans="1:40" x14ac:dyDescent="0.25">
      <c r="A148" s="12"/>
      <c r="B148" s="16"/>
      <c r="C148" s="36" t="s">
        <v>116</v>
      </c>
      <c r="D148" s="37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>
        <v>0.01</v>
      </c>
      <c r="AE148" s="38">
        <v>0.01</v>
      </c>
      <c r="AF148" s="38">
        <v>1.4999999999999999E-2</v>
      </c>
      <c r="AG148" s="38">
        <v>1.4999999999999999E-2</v>
      </c>
      <c r="AH148" s="38">
        <v>1.4999999999999999E-2</v>
      </c>
      <c r="AI148" s="38">
        <v>1.4999999999999999E-2</v>
      </c>
      <c r="AJ148" s="50"/>
      <c r="AL148" s="260">
        <f t="shared" si="7"/>
        <v>0.08</v>
      </c>
      <c r="AM148" s="8">
        <v>86400</v>
      </c>
      <c r="AN148" s="261">
        <f t="shared" si="8"/>
        <v>6912</v>
      </c>
    </row>
    <row r="149" spans="1:40" x14ac:dyDescent="0.25">
      <c r="A149" s="12"/>
      <c r="B149" s="16"/>
      <c r="C149" s="220" t="s">
        <v>117</v>
      </c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46"/>
      <c r="AL149" s="260">
        <f t="shared" si="7"/>
        <v>0</v>
      </c>
      <c r="AM149" s="8">
        <v>86400</v>
      </c>
      <c r="AN149" s="261">
        <f t="shared" si="8"/>
        <v>0</v>
      </c>
    </row>
    <row r="150" spans="1:40" x14ac:dyDescent="0.25">
      <c r="A150" s="42"/>
      <c r="B150" s="16"/>
      <c r="C150" s="43"/>
      <c r="D150" s="4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54"/>
      <c r="AL150" s="260"/>
      <c r="AM150" s="8"/>
      <c r="AN150" s="261"/>
    </row>
    <row r="151" spans="1:40" s="8" customFormat="1" ht="15.75" thickBot="1" x14ac:dyDescent="0.3">
      <c r="A151" s="42"/>
      <c r="B151" s="19"/>
      <c r="C151" s="20" t="s">
        <v>139</v>
      </c>
      <c r="D151" s="243"/>
      <c r="E151" s="46">
        <f>86400*SUM(F151:AJ151)</f>
        <v>7484400</v>
      </c>
      <c r="F151" s="51">
        <f>F44-SUM(F46:F56)+SUM(F58:F150)</f>
        <v>0</v>
      </c>
      <c r="G151" s="51">
        <f t="shared" ref="G151:Y151" si="9">G44-SUM(G46:G56)+SUM(G58:G150)</f>
        <v>0</v>
      </c>
      <c r="H151" s="51">
        <f>H44-SUM(H46:H56)+SUM(H58:H150)</f>
        <v>0</v>
      </c>
      <c r="I151" s="51">
        <f t="shared" si="9"/>
        <v>0</v>
      </c>
      <c r="J151" s="51">
        <f t="shared" si="9"/>
        <v>0</v>
      </c>
      <c r="K151" s="51">
        <f t="shared" si="9"/>
        <v>0</v>
      </c>
      <c r="L151" s="51">
        <f t="shared" si="9"/>
        <v>0</v>
      </c>
      <c r="M151" s="51">
        <f t="shared" si="9"/>
        <v>0</v>
      </c>
      <c r="N151" s="51">
        <f t="shared" si="9"/>
        <v>0</v>
      </c>
      <c r="O151" s="51">
        <f t="shared" si="9"/>
        <v>0</v>
      </c>
      <c r="P151" s="51">
        <f t="shared" si="9"/>
        <v>0</v>
      </c>
      <c r="Q151" s="51">
        <f t="shared" si="9"/>
        <v>0</v>
      </c>
      <c r="R151" s="51">
        <f t="shared" si="9"/>
        <v>0</v>
      </c>
      <c r="S151" s="51">
        <f t="shared" si="9"/>
        <v>0</v>
      </c>
      <c r="T151" s="51">
        <f t="shared" si="9"/>
        <v>0</v>
      </c>
      <c r="U151" s="51">
        <f t="shared" si="9"/>
        <v>0</v>
      </c>
      <c r="V151" s="51">
        <f t="shared" si="9"/>
        <v>0</v>
      </c>
      <c r="W151" s="51">
        <f t="shared" si="9"/>
        <v>0</v>
      </c>
      <c r="X151" s="51">
        <f t="shared" si="9"/>
        <v>0</v>
      </c>
      <c r="Y151" s="51">
        <f t="shared" si="9"/>
        <v>0</v>
      </c>
      <c r="Z151" s="51">
        <f>Z44-SUM(Z46:Z56)+SUM(Z58:Z150)</f>
        <v>0</v>
      </c>
      <c r="AA151" s="51">
        <f t="shared" ref="AA151" si="10">AA44-SUM(AA46:AA56)+SUM(AA58:AA150)</f>
        <v>0</v>
      </c>
      <c r="AB151" s="51">
        <f t="shared" ref="AB151" si="11">AB44-SUM(AB46:AB56)+SUM(AB58:AB150)</f>
        <v>0</v>
      </c>
      <c r="AC151" s="51">
        <f t="shared" ref="AC151" si="12">AC44-SUM(AC46:AC56)+SUM(AC58:AC150)</f>
        <v>0</v>
      </c>
      <c r="AD151" s="51">
        <f t="shared" ref="AD151" si="13">AD44-SUM(AD46:AD56)+SUM(AD58:AD150)</f>
        <v>18.82</v>
      </c>
      <c r="AE151" s="51">
        <f t="shared" ref="AE151" si="14">AE44-SUM(AE46:AE56)+SUM(AE58:AE150)</f>
        <v>19.479999999999997</v>
      </c>
      <c r="AF151" s="51">
        <f t="shared" ref="AF151" si="15">AF44-SUM(AF46:AF56)+SUM(AF58:AF150)</f>
        <v>14.099999999999998</v>
      </c>
      <c r="AG151" s="51">
        <f t="shared" ref="AG151" si="16">AG44-SUM(AG46:AG56)+SUM(AG58:AG150)</f>
        <v>12.909999999999997</v>
      </c>
      <c r="AH151" s="51">
        <f>AH44-SUM(AH46:AH56)+SUM(AH58:AH150)</f>
        <v>10.9</v>
      </c>
      <c r="AI151" s="51">
        <f t="shared" ref="AI151" si="17">AI44-SUM(AI46:AI56)+SUM(AI58:AI150)</f>
        <v>10.414999999999999</v>
      </c>
      <c r="AJ151" s="52">
        <f>AJ44-SUM(AJ46:AJ56)+SUM(AJ58:AJ150)</f>
        <v>0</v>
      </c>
      <c r="AL151" s="262">
        <f t="shared" si="7"/>
        <v>86.625</v>
      </c>
      <c r="AM151" s="20">
        <v>86400</v>
      </c>
      <c r="AN151" s="263">
        <f t="shared" si="8"/>
        <v>7484400</v>
      </c>
    </row>
    <row r="152" spans="1:40" s="8" customFormat="1" ht="16.5" thickTop="1" thickBot="1" x14ac:dyDescent="0.3">
      <c r="A152" s="12"/>
      <c r="D152" s="14"/>
      <c r="E152" s="7"/>
      <c r="F152" s="38"/>
      <c r="G152" s="38"/>
      <c r="H152" s="38"/>
      <c r="I152" s="38"/>
      <c r="J152" s="38"/>
      <c r="K152" s="38"/>
      <c r="L152" s="38"/>
      <c r="M152" s="38"/>
      <c r="N152" s="38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L152" s="14"/>
      <c r="AN152" s="15"/>
    </row>
    <row r="153" spans="1:40" ht="15.75" thickTop="1" x14ac:dyDescent="0.25">
      <c r="A153" s="12"/>
      <c r="B153" s="23" t="s">
        <v>118</v>
      </c>
      <c r="C153" s="24" t="s">
        <v>119</v>
      </c>
      <c r="D153" s="9">
        <v>0.26</v>
      </c>
      <c r="E153" s="45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>
        <v>0</v>
      </c>
      <c r="AE153" s="48">
        <v>0</v>
      </c>
      <c r="AF153" s="48">
        <v>0</v>
      </c>
      <c r="AG153" s="48">
        <v>0</v>
      </c>
      <c r="AH153" s="48">
        <v>0</v>
      </c>
      <c r="AI153" s="48">
        <v>0</v>
      </c>
      <c r="AJ153" s="49"/>
      <c r="AL153" s="258">
        <f t="shared" si="7"/>
        <v>0</v>
      </c>
      <c r="AM153" s="10">
        <v>86400</v>
      </c>
      <c r="AN153" s="259">
        <f t="shared" si="8"/>
        <v>0</v>
      </c>
    </row>
    <row r="154" spans="1:40" x14ac:dyDescent="0.25">
      <c r="A154" s="12"/>
      <c r="B154" s="16"/>
      <c r="C154" s="17" t="s">
        <v>120</v>
      </c>
      <c r="D154" s="14">
        <v>0.25</v>
      </c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>
        <v>0.25</v>
      </c>
      <c r="AE154" s="38">
        <v>0.25</v>
      </c>
      <c r="AF154" s="38">
        <v>0</v>
      </c>
      <c r="AG154" s="38">
        <v>0</v>
      </c>
      <c r="AH154" s="38">
        <v>0</v>
      </c>
      <c r="AI154" s="38">
        <v>0</v>
      </c>
      <c r="AJ154" s="50"/>
      <c r="AL154" s="260">
        <f t="shared" si="7"/>
        <v>0.5</v>
      </c>
      <c r="AM154" s="8">
        <v>86400</v>
      </c>
      <c r="AN154" s="261">
        <f t="shared" si="8"/>
        <v>43200</v>
      </c>
    </row>
    <row r="155" spans="1:40" x14ac:dyDescent="0.25">
      <c r="A155" s="42"/>
      <c r="B155" s="16"/>
      <c r="C155" s="17" t="s">
        <v>121</v>
      </c>
      <c r="D155" s="14">
        <v>0.24</v>
      </c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>
        <v>0.24</v>
      </c>
      <c r="AE155" s="38">
        <v>0.24</v>
      </c>
      <c r="AF155" s="38">
        <v>0</v>
      </c>
      <c r="AG155" s="38">
        <v>0</v>
      </c>
      <c r="AH155" s="38">
        <v>0</v>
      </c>
      <c r="AI155" s="38">
        <v>0</v>
      </c>
      <c r="AJ155" s="50"/>
      <c r="AL155" s="260">
        <f t="shared" si="7"/>
        <v>0.48</v>
      </c>
      <c r="AM155" s="8">
        <v>86400</v>
      </c>
      <c r="AN155" s="261">
        <f t="shared" si="8"/>
        <v>41472</v>
      </c>
    </row>
    <row r="156" spans="1:40" x14ac:dyDescent="0.25">
      <c r="A156" s="42"/>
      <c r="B156" s="16"/>
      <c r="C156" s="17"/>
      <c r="D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54"/>
      <c r="AL156" s="260"/>
      <c r="AM156" s="8"/>
      <c r="AN156" s="261"/>
    </row>
    <row r="157" spans="1:40" s="8" customFormat="1" ht="15.75" thickBot="1" x14ac:dyDescent="0.3">
      <c r="A157" s="39"/>
      <c r="B157" s="19"/>
      <c r="C157" s="26" t="s">
        <v>139</v>
      </c>
      <c r="D157" s="243"/>
      <c r="E157" s="46">
        <f>86400*SUM(F157:AJ157)</f>
        <v>84672</v>
      </c>
      <c r="F157" s="51">
        <f>SUM(F153:F155)</f>
        <v>0</v>
      </c>
      <c r="G157" s="51">
        <f t="shared" ref="G157:AJ157" si="18">SUM(G153:G155)</f>
        <v>0</v>
      </c>
      <c r="H157" s="51">
        <f t="shared" si="18"/>
        <v>0</v>
      </c>
      <c r="I157" s="51">
        <f t="shared" si="18"/>
        <v>0</v>
      </c>
      <c r="J157" s="51">
        <f>SUM(J153:J155)</f>
        <v>0</v>
      </c>
      <c r="K157" s="51">
        <f t="shared" si="18"/>
        <v>0</v>
      </c>
      <c r="L157" s="51">
        <f t="shared" si="18"/>
        <v>0</v>
      </c>
      <c r="M157" s="51">
        <f t="shared" si="18"/>
        <v>0</v>
      </c>
      <c r="N157" s="51">
        <f t="shared" si="18"/>
        <v>0</v>
      </c>
      <c r="O157" s="51">
        <f>SUM(O153:O155)</f>
        <v>0</v>
      </c>
      <c r="P157" s="51">
        <f t="shared" si="18"/>
        <v>0</v>
      </c>
      <c r="Q157" s="51">
        <f>SUM(Q153:Q155)</f>
        <v>0</v>
      </c>
      <c r="R157" s="51">
        <f t="shared" si="18"/>
        <v>0</v>
      </c>
      <c r="S157" s="51">
        <f t="shared" si="18"/>
        <v>0</v>
      </c>
      <c r="T157" s="51">
        <f t="shared" si="18"/>
        <v>0</v>
      </c>
      <c r="U157" s="51">
        <f t="shared" si="18"/>
        <v>0</v>
      </c>
      <c r="V157" s="51">
        <f t="shared" si="18"/>
        <v>0</v>
      </c>
      <c r="W157" s="51">
        <f t="shared" si="18"/>
        <v>0</v>
      </c>
      <c r="X157" s="51">
        <f t="shared" si="18"/>
        <v>0</v>
      </c>
      <c r="Y157" s="51">
        <f t="shared" si="18"/>
        <v>0</v>
      </c>
      <c r="Z157" s="51">
        <f t="shared" si="18"/>
        <v>0</v>
      </c>
      <c r="AA157" s="51">
        <f t="shared" si="18"/>
        <v>0</v>
      </c>
      <c r="AB157" s="51">
        <f t="shared" si="18"/>
        <v>0</v>
      </c>
      <c r="AC157" s="51">
        <f t="shared" si="18"/>
        <v>0</v>
      </c>
      <c r="AD157" s="51">
        <f t="shared" si="18"/>
        <v>0.49</v>
      </c>
      <c r="AE157" s="51">
        <f t="shared" si="18"/>
        <v>0.49</v>
      </c>
      <c r="AF157" s="51">
        <f t="shared" si="18"/>
        <v>0</v>
      </c>
      <c r="AG157" s="51">
        <f t="shared" si="18"/>
        <v>0</v>
      </c>
      <c r="AH157" s="51">
        <f t="shared" si="18"/>
        <v>0</v>
      </c>
      <c r="AI157" s="51">
        <f t="shared" si="18"/>
        <v>0</v>
      </c>
      <c r="AJ157" s="52">
        <f t="shared" si="18"/>
        <v>0</v>
      </c>
      <c r="AL157" s="262">
        <f t="shared" si="7"/>
        <v>0.98</v>
      </c>
      <c r="AM157" s="20">
        <v>86400</v>
      </c>
      <c r="AN157" s="263">
        <f t="shared" si="8"/>
        <v>84672</v>
      </c>
    </row>
    <row r="158" spans="1:40" ht="16.5" thickTop="1" thickBot="1" x14ac:dyDescent="0.3">
      <c r="F158" s="253" t="s">
        <v>408</v>
      </c>
      <c r="AD158" s="253" t="s">
        <v>408</v>
      </c>
    </row>
    <row r="159" spans="1:40" ht="24.75" thickTop="1" thickBot="1" x14ac:dyDescent="0.4">
      <c r="A159" s="247" t="s">
        <v>399</v>
      </c>
      <c r="B159" s="248"/>
      <c r="C159" s="248"/>
      <c r="D159" s="249" t="s">
        <v>405</v>
      </c>
      <c r="E159" s="250">
        <f t="shared" ref="E159:AJ159" si="19">E157+E151+E40+E22+E11</f>
        <v>13071888</v>
      </c>
      <c r="F159" s="251">
        <f t="shared" si="19"/>
        <v>0</v>
      </c>
      <c r="G159" s="251">
        <f t="shared" si="19"/>
        <v>0</v>
      </c>
      <c r="H159" s="251">
        <f t="shared" si="19"/>
        <v>0</v>
      </c>
      <c r="I159" s="251">
        <f t="shared" si="19"/>
        <v>0</v>
      </c>
      <c r="J159" s="251">
        <f t="shared" si="19"/>
        <v>0</v>
      </c>
      <c r="K159" s="251">
        <f t="shared" si="19"/>
        <v>0</v>
      </c>
      <c r="L159" s="251">
        <f t="shared" si="19"/>
        <v>0</v>
      </c>
      <c r="M159" s="251">
        <f t="shared" si="19"/>
        <v>0</v>
      </c>
      <c r="N159" s="251">
        <f t="shared" si="19"/>
        <v>0</v>
      </c>
      <c r="O159" s="251">
        <f t="shared" si="19"/>
        <v>0</v>
      </c>
      <c r="P159" s="251">
        <f t="shared" si="19"/>
        <v>0</v>
      </c>
      <c r="Q159" s="251">
        <f t="shared" si="19"/>
        <v>0</v>
      </c>
      <c r="R159" s="251">
        <f t="shared" si="19"/>
        <v>0</v>
      </c>
      <c r="S159" s="251">
        <f t="shared" si="19"/>
        <v>0</v>
      </c>
      <c r="T159" s="251">
        <f t="shared" si="19"/>
        <v>0</v>
      </c>
      <c r="U159" s="251">
        <f t="shared" si="19"/>
        <v>0</v>
      </c>
      <c r="V159" s="251">
        <f t="shared" si="19"/>
        <v>0</v>
      </c>
      <c r="W159" s="251">
        <f t="shared" si="19"/>
        <v>0</v>
      </c>
      <c r="X159" s="251">
        <f t="shared" si="19"/>
        <v>0</v>
      </c>
      <c r="Y159" s="251">
        <f t="shared" si="19"/>
        <v>0</v>
      </c>
      <c r="Z159" s="251">
        <f t="shared" si="19"/>
        <v>0</v>
      </c>
      <c r="AA159" s="251">
        <f t="shared" si="19"/>
        <v>0</v>
      </c>
      <c r="AB159" s="251">
        <f t="shared" si="19"/>
        <v>0</v>
      </c>
      <c r="AC159" s="251">
        <f t="shared" si="19"/>
        <v>0</v>
      </c>
      <c r="AD159" s="251">
        <f t="shared" si="19"/>
        <v>30.375</v>
      </c>
      <c r="AE159" s="251">
        <f t="shared" si="19"/>
        <v>31.484999999999999</v>
      </c>
      <c r="AF159" s="251">
        <f t="shared" si="19"/>
        <v>24.749999999999996</v>
      </c>
      <c r="AG159" s="251">
        <f t="shared" si="19"/>
        <v>23.449999999999996</v>
      </c>
      <c r="AH159" s="251">
        <f t="shared" si="19"/>
        <v>21.199999999999996</v>
      </c>
      <c r="AI159" s="251">
        <f t="shared" si="19"/>
        <v>20.035</v>
      </c>
      <c r="AJ159" s="252">
        <f t="shared" si="19"/>
        <v>0</v>
      </c>
      <c r="AN159" s="28">
        <f>SUM(AN157+AN151+AN40+AN22+AN11)</f>
        <v>13071888</v>
      </c>
    </row>
    <row r="160" spans="1:40" ht="16.5" thickTop="1" thickBot="1" x14ac:dyDescent="0.3">
      <c r="E160" s="244" t="s">
        <v>414</v>
      </c>
      <c r="F160" s="238">
        <f t="shared" ref="F160:AD160" si="20">86400*F159</f>
        <v>0</v>
      </c>
      <c r="G160" s="239">
        <f t="shared" si="20"/>
        <v>0</v>
      </c>
      <c r="H160" s="239">
        <f t="shared" si="20"/>
        <v>0</v>
      </c>
      <c r="I160" s="239">
        <f t="shared" si="20"/>
        <v>0</v>
      </c>
      <c r="J160" s="239">
        <f t="shared" si="20"/>
        <v>0</v>
      </c>
      <c r="K160" s="239">
        <f t="shared" si="20"/>
        <v>0</v>
      </c>
      <c r="L160" s="239">
        <f t="shared" si="20"/>
        <v>0</v>
      </c>
      <c r="M160" s="239">
        <f t="shared" si="20"/>
        <v>0</v>
      </c>
      <c r="N160" s="239">
        <f t="shared" si="20"/>
        <v>0</v>
      </c>
      <c r="O160" s="239">
        <f t="shared" si="20"/>
        <v>0</v>
      </c>
      <c r="P160" s="239">
        <f t="shared" si="20"/>
        <v>0</v>
      </c>
      <c r="Q160" s="239">
        <f t="shared" si="20"/>
        <v>0</v>
      </c>
      <c r="R160" s="239">
        <f t="shared" si="20"/>
        <v>0</v>
      </c>
      <c r="S160" s="239">
        <f t="shared" si="20"/>
        <v>0</v>
      </c>
      <c r="T160" s="239">
        <f t="shared" si="20"/>
        <v>0</v>
      </c>
      <c r="U160" s="239">
        <f t="shared" si="20"/>
        <v>0</v>
      </c>
      <c r="V160" s="239">
        <f t="shared" si="20"/>
        <v>0</v>
      </c>
      <c r="W160" s="239">
        <f t="shared" si="20"/>
        <v>0</v>
      </c>
      <c r="X160" s="239">
        <f t="shared" si="20"/>
        <v>0</v>
      </c>
      <c r="Y160" s="239">
        <f t="shared" si="20"/>
        <v>0</v>
      </c>
      <c r="Z160" s="239">
        <f t="shared" si="20"/>
        <v>0</v>
      </c>
      <c r="AA160" s="239">
        <f t="shared" si="20"/>
        <v>0</v>
      </c>
      <c r="AB160" s="239">
        <f t="shared" si="20"/>
        <v>0</v>
      </c>
      <c r="AC160" s="239">
        <f t="shared" si="20"/>
        <v>0</v>
      </c>
      <c r="AD160" s="239">
        <f t="shared" si="20"/>
        <v>2624400</v>
      </c>
      <c r="AE160" s="239">
        <f t="shared" ref="AE160:AJ160" si="21">86400*AE159</f>
        <v>2720304</v>
      </c>
      <c r="AF160" s="239">
        <f t="shared" si="21"/>
        <v>2138399.9999999995</v>
      </c>
      <c r="AG160" s="239">
        <f t="shared" si="21"/>
        <v>2026079.9999999995</v>
      </c>
      <c r="AH160" s="239">
        <f t="shared" si="21"/>
        <v>1831679.9999999995</v>
      </c>
      <c r="AI160" s="239">
        <f t="shared" si="21"/>
        <v>1731024</v>
      </c>
      <c r="AJ160" s="240">
        <f t="shared" si="21"/>
        <v>0</v>
      </c>
      <c r="AK160" s="241"/>
    </row>
    <row r="161" spans="5:37" ht="15.75" thickTop="1" x14ac:dyDescent="0.25">
      <c r="E161" s="245" t="s">
        <v>404</v>
      </c>
      <c r="AK161" s="241"/>
    </row>
  </sheetData>
  <conditionalFormatting sqref="F5:AJ6 F8:AJ9">
    <cfRule type="cellIs" dxfId="90" priority="10" operator="greaterThan">
      <formula>0</formula>
    </cfRule>
  </conditionalFormatting>
  <conditionalFormatting sqref="F16:AJ18 F13:AJ14">
    <cfRule type="cellIs" dxfId="89" priority="9" operator="greaterThan">
      <formula>0</formula>
    </cfRule>
  </conditionalFormatting>
  <conditionalFormatting sqref="F27:AJ38">
    <cfRule type="cellIs" dxfId="88" priority="8" operator="greaterThan">
      <formula>0</formula>
    </cfRule>
  </conditionalFormatting>
  <conditionalFormatting sqref="F44:AJ94 F97:AF126 F128:AF129 F131:AF131 F133:AF133 F135:AF136 F138:AF141 F145:AF148 AJ145:AJ148 AJ138:AJ141 AJ135:AJ136 AJ133 AJ131 AJ128:AJ129 AJ97:AJ126">
    <cfRule type="cellIs" dxfId="87" priority="7" operator="greaterThan">
      <formula>0</formula>
    </cfRule>
  </conditionalFormatting>
  <conditionalFormatting sqref="F153:AJ155">
    <cfRule type="cellIs" dxfId="86" priority="6" operator="greaterThan">
      <formula>0</formula>
    </cfRule>
  </conditionalFormatting>
  <conditionalFormatting sqref="AG97:AG126 AG128:AG129 AG131 AG133 AG135:AG136 AG138:AG141 AG145:AG148">
    <cfRule type="cellIs" dxfId="85" priority="5" operator="greaterThan">
      <formula>0</formula>
    </cfRule>
  </conditionalFormatting>
  <conditionalFormatting sqref="AH97:AH126 AH128:AH129 AH131 AH133 AH135:AH136 AH138:AH141 AH145:AH148">
    <cfRule type="cellIs" dxfId="84" priority="4" operator="greaterThan">
      <formula>0</formula>
    </cfRule>
  </conditionalFormatting>
  <conditionalFormatting sqref="F25:AJ25">
    <cfRule type="cellIs" dxfId="83" priority="3" operator="greaterThan">
      <formula>0</formula>
    </cfRule>
  </conditionalFormatting>
  <conditionalFormatting sqref="AI97:AI126 AI128:AI129 AI131 AI133 AI135:AI136 AI138:AI141 AI145:AI148">
    <cfRule type="cellIs" dxfId="82" priority="2" operator="greaterThan">
      <formula>0</formula>
    </cfRule>
  </conditionalFormatting>
  <conditionalFormatting sqref="AD24:AI24">
    <cfRule type="cellIs" dxfId="81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47"/>
  <sheetViews>
    <sheetView topLeftCell="A22" zoomScaleNormal="100" workbookViewId="0">
      <selection activeCell="B3" sqref="B3"/>
    </sheetView>
  </sheetViews>
  <sheetFormatPr defaultRowHeight="15" x14ac:dyDescent="0.25"/>
  <cols>
    <col min="1" max="1" width="15.85546875" bestFit="1" customWidth="1"/>
    <col min="2" max="16" width="7.28515625" customWidth="1"/>
    <col min="17" max="17" width="3" customWidth="1"/>
    <col min="18" max="18" width="7.5703125" bestFit="1" customWidth="1"/>
    <col min="19" max="19" width="10" bestFit="1" customWidth="1"/>
    <col min="20" max="20" width="12.140625" bestFit="1" customWidth="1"/>
    <col min="21" max="21" width="9.85546875" bestFit="1" customWidth="1"/>
    <col min="22" max="22" width="10.42578125" bestFit="1" customWidth="1"/>
  </cols>
  <sheetData>
    <row r="1" spans="1:22" x14ac:dyDescent="0.25">
      <c r="B1" s="341" t="s">
        <v>140</v>
      </c>
      <c r="C1" s="341"/>
      <c r="D1" s="341"/>
      <c r="E1" s="341" t="s">
        <v>141</v>
      </c>
      <c r="F1" s="341"/>
      <c r="G1" s="341"/>
      <c r="H1" s="341"/>
      <c r="I1" s="341"/>
      <c r="J1" s="341" t="s">
        <v>142</v>
      </c>
      <c r="K1" s="341"/>
      <c r="L1" s="341"/>
      <c r="M1" s="341"/>
      <c r="N1" s="341" t="s">
        <v>143</v>
      </c>
      <c r="O1" s="341"/>
      <c r="P1" s="341"/>
    </row>
    <row r="2" spans="1:22" ht="30" customHeight="1" x14ac:dyDescent="0.25">
      <c r="A2" s="184" t="s">
        <v>350</v>
      </c>
      <c r="B2" s="185">
        <v>11.06</v>
      </c>
      <c r="C2" s="185">
        <v>18.059999999999999</v>
      </c>
      <c r="D2" s="184">
        <v>25.06</v>
      </c>
      <c r="E2" s="185">
        <v>2.0699999999999998</v>
      </c>
      <c r="F2" s="185">
        <v>9.07</v>
      </c>
      <c r="G2" s="185">
        <v>16.07</v>
      </c>
      <c r="H2" s="185">
        <v>23.07</v>
      </c>
      <c r="I2" s="184">
        <v>30.07</v>
      </c>
      <c r="J2" s="185">
        <v>6.08</v>
      </c>
      <c r="K2" s="185">
        <v>13.08</v>
      </c>
      <c r="L2" s="185">
        <v>20.079999999999998</v>
      </c>
      <c r="M2" s="184">
        <v>27.08</v>
      </c>
      <c r="N2" s="185">
        <v>3.09</v>
      </c>
      <c r="O2" s="185">
        <v>10.09</v>
      </c>
      <c r="P2" s="184">
        <v>17.09</v>
      </c>
      <c r="Q2" s="187"/>
      <c r="R2" s="192"/>
      <c r="S2" s="193" t="s">
        <v>363</v>
      </c>
      <c r="T2" s="193" t="s">
        <v>364</v>
      </c>
      <c r="U2" s="193" t="s">
        <v>365</v>
      </c>
      <c r="V2" s="194" t="s">
        <v>366</v>
      </c>
    </row>
    <row r="3" spans="1:22" x14ac:dyDescent="0.25">
      <c r="A3" s="183" t="s">
        <v>351</v>
      </c>
      <c r="B3">
        <v>20</v>
      </c>
      <c r="C3">
        <v>65</v>
      </c>
      <c r="D3" s="183">
        <v>80</v>
      </c>
      <c r="E3">
        <v>100</v>
      </c>
      <c r="F3">
        <v>75</v>
      </c>
      <c r="G3">
        <v>80</v>
      </c>
      <c r="H3">
        <v>85</v>
      </c>
      <c r="I3" s="183">
        <v>75</v>
      </c>
      <c r="J3">
        <v>25</v>
      </c>
      <c r="K3">
        <v>40</v>
      </c>
      <c r="L3">
        <v>40</v>
      </c>
      <c r="M3" s="183">
        <v>55</v>
      </c>
      <c r="N3">
        <v>30</v>
      </c>
      <c r="O3">
        <v>5</v>
      </c>
      <c r="P3" s="183">
        <v>25</v>
      </c>
      <c r="Q3" s="186"/>
      <c r="R3" s="186"/>
      <c r="S3" s="195">
        <f>AVERAGE(B3:D3)</f>
        <v>55</v>
      </c>
      <c r="T3" s="195">
        <f>AVERAGE(E3:I3)</f>
        <v>83</v>
      </c>
      <c r="U3" s="195">
        <f>AVERAGE(J3:M3)</f>
        <v>40</v>
      </c>
      <c r="V3" s="196">
        <f t="shared" ref="V3:V14" si="0">AVERAGE(N3:P3)</f>
        <v>20</v>
      </c>
    </row>
    <row r="4" spans="1:22" x14ac:dyDescent="0.25">
      <c r="A4" s="183" t="s">
        <v>352</v>
      </c>
      <c r="B4">
        <v>30</v>
      </c>
      <c r="C4">
        <v>70</v>
      </c>
      <c r="D4" s="183">
        <v>80</v>
      </c>
      <c r="E4">
        <v>100</v>
      </c>
      <c r="F4">
        <v>75</v>
      </c>
      <c r="G4">
        <v>80</v>
      </c>
      <c r="H4">
        <v>100</v>
      </c>
      <c r="I4" s="183">
        <v>75</v>
      </c>
      <c r="J4">
        <v>75</v>
      </c>
      <c r="K4">
        <v>40</v>
      </c>
      <c r="L4">
        <v>30</v>
      </c>
      <c r="M4" s="183">
        <v>55</v>
      </c>
      <c r="N4">
        <v>20</v>
      </c>
      <c r="O4">
        <v>0</v>
      </c>
      <c r="P4" s="183">
        <v>35</v>
      </c>
      <c r="Q4" s="186"/>
      <c r="R4" s="186"/>
      <c r="S4" s="195">
        <f>AVERAGE(B4:D4)</f>
        <v>60</v>
      </c>
      <c r="T4" s="195">
        <f t="shared" ref="T4:T14" si="1">AVERAGE(E4:I4)</f>
        <v>86</v>
      </c>
      <c r="U4" s="195">
        <f t="shared" ref="U4:U14" si="2">AVERAGE(J4:M4)</f>
        <v>50</v>
      </c>
      <c r="V4" s="196">
        <f t="shared" si="0"/>
        <v>18.333333333333332</v>
      </c>
    </row>
    <row r="5" spans="1:22" x14ac:dyDescent="0.25">
      <c r="A5" s="183" t="s">
        <v>353</v>
      </c>
      <c r="B5">
        <v>15</v>
      </c>
      <c r="C5">
        <v>55</v>
      </c>
      <c r="D5" s="183">
        <v>80</v>
      </c>
      <c r="E5">
        <v>100</v>
      </c>
      <c r="F5">
        <v>80</v>
      </c>
      <c r="G5">
        <v>90</v>
      </c>
      <c r="H5">
        <v>100</v>
      </c>
      <c r="I5" s="183">
        <v>80</v>
      </c>
      <c r="J5">
        <v>80</v>
      </c>
      <c r="K5">
        <v>40</v>
      </c>
      <c r="L5">
        <v>40</v>
      </c>
      <c r="M5" s="183">
        <v>60</v>
      </c>
      <c r="N5">
        <v>20</v>
      </c>
      <c r="O5">
        <v>0</v>
      </c>
      <c r="P5" s="183">
        <v>15</v>
      </c>
      <c r="Q5" s="186"/>
      <c r="R5" s="186"/>
      <c r="S5" s="195">
        <f>AVERAGE(B5:D5)</f>
        <v>50</v>
      </c>
      <c r="T5" s="195">
        <f t="shared" si="1"/>
        <v>90</v>
      </c>
      <c r="U5" s="195">
        <f t="shared" si="2"/>
        <v>55</v>
      </c>
      <c r="V5" s="196">
        <f t="shared" si="0"/>
        <v>11.666666666666666</v>
      </c>
    </row>
    <row r="6" spans="1:22" x14ac:dyDescent="0.25">
      <c r="A6" s="183" t="s">
        <v>354</v>
      </c>
      <c r="B6">
        <v>15</v>
      </c>
      <c r="C6">
        <v>70</v>
      </c>
      <c r="D6" s="183">
        <v>90</v>
      </c>
      <c r="E6">
        <v>100</v>
      </c>
      <c r="F6">
        <v>80</v>
      </c>
      <c r="G6">
        <v>95</v>
      </c>
      <c r="H6">
        <v>100</v>
      </c>
      <c r="I6" s="183">
        <v>80</v>
      </c>
      <c r="J6">
        <v>75</v>
      </c>
      <c r="K6">
        <v>40</v>
      </c>
      <c r="L6">
        <v>40</v>
      </c>
      <c r="M6" s="183">
        <v>60</v>
      </c>
      <c r="N6">
        <v>30</v>
      </c>
      <c r="O6">
        <v>5</v>
      </c>
      <c r="P6" s="183">
        <v>10</v>
      </c>
      <c r="Q6" s="186"/>
      <c r="R6" s="186"/>
      <c r="S6" s="195">
        <f>AVERAGE(B6:D6)</f>
        <v>58.333333333333336</v>
      </c>
      <c r="T6" s="195">
        <f t="shared" si="1"/>
        <v>91</v>
      </c>
      <c r="U6" s="195">
        <f t="shared" si="2"/>
        <v>53.75</v>
      </c>
      <c r="V6" s="196">
        <f t="shared" si="0"/>
        <v>15</v>
      </c>
    </row>
    <row r="7" spans="1:22" x14ac:dyDescent="0.25">
      <c r="A7" s="183" t="s">
        <v>355</v>
      </c>
      <c r="B7">
        <v>20</v>
      </c>
      <c r="C7">
        <v>50</v>
      </c>
      <c r="D7" s="183">
        <v>60</v>
      </c>
      <c r="E7">
        <v>95</v>
      </c>
      <c r="F7">
        <v>50</v>
      </c>
      <c r="G7">
        <v>70</v>
      </c>
      <c r="H7">
        <v>100</v>
      </c>
      <c r="I7" s="183">
        <v>80</v>
      </c>
      <c r="J7">
        <v>30</v>
      </c>
      <c r="K7">
        <v>30</v>
      </c>
      <c r="L7">
        <v>60</v>
      </c>
      <c r="M7" s="183">
        <v>85</v>
      </c>
      <c r="N7">
        <v>20</v>
      </c>
      <c r="O7">
        <v>5</v>
      </c>
      <c r="P7" s="183">
        <v>40</v>
      </c>
      <c r="Q7" s="186"/>
      <c r="R7" s="186"/>
      <c r="S7" s="195">
        <f t="shared" ref="S7:S14" si="3">AVERAGE(B7:D7)</f>
        <v>43.333333333333336</v>
      </c>
      <c r="T7" s="195">
        <f t="shared" si="1"/>
        <v>79</v>
      </c>
      <c r="U7" s="195">
        <f t="shared" si="2"/>
        <v>51.25</v>
      </c>
      <c r="V7" s="196">
        <f t="shared" si="0"/>
        <v>21.666666666666668</v>
      </c>
    </row>
    <row r="8" spans="1:22" x14ac:dyDescent="0.25">
      <c r="A8" s="183" t="s">
        <v>356</v>
      </c>
      <c r="B8">
        <v>5</v>
      </c>
      <c r="C8">
        <v>50</v>
      </c>
      <c r="D8" s="183">
        <v>80</v>
      </c>
      <c r="E8">
        <v>100</v>
      </c>
      <c r="F8">
        <v>50</v>
      </c>
      <c r="G8">
        <v>40</v>
      </c>
      <c r="H8">
        <v>100</v>
      </c>
      <c r="I8" s="183">
        <v>80</v>
      </c>
      <c r="J8">
        <v>30</v>
      </c>
      <c r="K8">
        <v>20</v>
      </c>
      <c r="L8">
        <v>40</v>
      </c>
      <c r="M8" s="183">
        <v>60</v>
      </c>
      <c r="N8">
        <v>0</v>
      </c>
      <c r="O8">
        <v>0</v>
      </c>
      <c r="P8" s="183">
        <v>10</v>
      </c>
      <c r="Q8" s="186"/>
      <c r="R8" s="186"/>
      <c r="S8" s="195">
        <f t="shared" si="3"/>
        <v>45</v>
      </c>
      <c r="T8" s="195">
        <f t="shared" si="1"/>
        <v>74</v>
      </c>
      <c r="U8" s="195">
        <f t="shared" si="2"/>
        <v>37.5</v>
      </c>
      <c r="V8" s="196">
        <f t="shared" si="0"/>
        <v>3.3333333333333335</v>
      </c>
    </row>
    <row r="9" spans="1:22" x14ac:dyDescent="0.25">
      <c r="A9" s="183" t="s">
        <v>357</v>
      </c>
      <c r="B9">
        <v>5</v>
      </c>
      <c r="C9">
        <v>50</v>
      </c>
      <c r="D9" s="183">
        <v>90</v>
      </c>
      <c r="E9">
        <v>100</v>
      </c>
      <c r="F9">
        <v>30</v>
      </c>
      <c r="G9">
        <v>30</v>
      </c>
      <c r="H9">
        <v>100</v>
      </c>
      <c r="I9" s="183">
        <v>75</v>
      </c>
      <c r="J9">
        <v>40</v>
      </c>
      <c r="K9">
        <v>30</v>
      </c>
      <c r="L9">
        <v>20</v>
      </c>
      <c r="M9" s="183">
        <v>90</v>
      </c>
      <c r="N9">
        <v>20</v>
      </c>
      <c r="O9">
        <v>0</v>
      </c>
      <c r="P9" s="183">
        <v>5</v>
      </c>
      <c r="Q9" s="186"/>
      <c r="R9" s="186"/>
      <c r="S9" s="195">
        <f t="shared" si="3"/>
        <v>48.333333333333336</v>
      </c>
      <c r="T9" s="195">
        <f t="shared" si="1"/>
        <v>67</v>
      </c>
      <c r="U9" s="195">
        <f t="shared" si="2"/>
        <v>45</v>
      </c>
      <c r="V9" s="196">
        <f t="shared" si="0"/>
        <v>8.3333333333333339</v>
      </c>
    </row>
    <row r="10" spans="1:22" x14ac:dyDescent="0.25">
      <c r="A10" s="183" t="s">
        <v>358</v>
      </c>
      <c r="B10">
        <v>20</v>
      </c>
      <c r="C10">
        <v>90</v>
      </c>
      <c r="D10" s="183">
        <v>100</v>
      </c>
      <c r="E10">
        <v>100</v>
      </c>
      <c r="F10">
        <v>90</v>
      </c>
      <c r="G10">
        <v>80</v>
      </c>
      <c r="H10">
        <v>100</v>
      </c>
      <c r="I10" s="183">
        <v>90</v>
      </c>
      <c r="J10">
        <v>70</v>
      </c>
      <c r="K10">
        <v>50</v>
      </c>
      <c r="L10">
        <v>60</v>
      </c>
      <c r="M10" s="183">
        <v>95</v>
      </c>
      <c r="N10">
        <v>10</v>
      </c>
      <c r="O10">
        <v>0</v>
      </c>
      <c r="P10" s="183">
        <v>40</v>
      </c>
      <c r="Q10" s="186"/>
      <c r="R10" s="186"/>
      <c r="S10" s="195">
        <f t="shared" si="3"/>
        <v>70</v>
      </c>
      <c r="T10" s="195">
        <f t="shared" si="1"/>
        <v>92</v>
      </c>
      <c r="U10" s="195">
        <f t="shared" si="2"/>
        <v>68.75</v>
      </c>
      <c r="V10" s="196">
        <f t="shared" si="0"/>
        <v>16.666666666666668</v>
      </c>
    </row>
    <row r="11" spans="1:22" x14ac:dyDescent="0.25">
      <c r="A11" s="183" t="s">
        <v>359</v>
      </c>
      <c r="B11">
        <v>0</v>
      </c>
      <c r="C11">
        <v>70</v>
      </c>
      <c r="D11" s="183">
        <v>90</v>
      </c>
      <c r="E11">
        <v>100</v>
      </c>
      <c r="F11">
        <v>60</v>
      </c>
      <c r="G11">
        <v>50</v>
      </c>
      <c r="H11">
        <v>100</v>
      </c>
      <c r="I11" s="183">
        <v>80</v>
      </c>
      <c r="J11">
        <v>40</v>
      </c>
      <c r="K11">
        <v>20</v>
      </c>
      <c r="L11">
        <v>20</v>
      </c>
      <c r="M11" s="183">
        <v>40</v>
      </c>
      <c r="N11">
        <v>1</v>
      </c>
      <c r="O11">
        <v>0</v>
      </c>
      <c r="P11" s="183">
        <v>0</v>
      </c>
      <c r="Q11" s="186"/>
      <c r="R11" s="186"/>
      <c r="S11" s="195">
        <f t="shared" si="3"/>
        <v>53.333333333333336</v>
      </c>
      <c r="T11" s="195">
        <f t="shared" si="1"/>
        <v>78</v>
      </c>
      <c r="U11" s="195">
        <f t="shared" si="2"/>
        <v>30</v>
      </c>
      <c r="V11" s="196">
        <f t="shared" si="0"/>
        <v>0.33333333333333331</v>
      </c>
    </row>
    <row r="12" spans="1:22" x14ac:dyDescent="0.25">
      <c r="A12" s="183" t="s">
        <v>360</v>
      </c>
      <c r="B12">
        <v>3</v>
      </c>
      <c r="C12">
        <v>50</v>
      </c>
      <c r="D12" s="183">
        <v>80</v>
      </c>
      <c r="E12">
        <v>80</v>
      </c>
      <c r="F12">
        <v>60</v>
      </c>
      <c r="G12">
        <v>40</v>
      </c>
      <c r="H12">
        <v>100</v>
      </c>
      <c r="I12" s="183">
        <v>60</v>
      </c>
      <c r="J12">
        <v>40</v>
      </c>
      <c r="K12">
        <v>20</v>
      </c>
      <c r="L12">
        <v>10</v>
      </c>
      <c r="M12" s="183">
        <v>50</v>
      </c>
      <c r="N12">
        <v>20</v>
      </c>
      <c r="O12">
        <v>0</v>
      </c>
      <c r="P12" s="183">
        <v>0</v>
      </c>
      <c r="Q12" s="186"/>
      <c r="R12" s="186"/>
      <c r="S12" s="195">
        <f t="shared" si="3"/>
        <v>44.333333333333336</v>
      </c>
      <c r="T12" s="195">
        <f t="shared" si="1"/>
        <v>68</v>
      </c>
      <c r="U12" s="195">
        <f t="shared" si="2"/>
        <v>30</v>
      </c>
      <c r="V12" s="196">
        <f t="shared" si="0"/>
        <v>6.666666666666667</v>
      </c>
    </row>
    <row r="13" spans="1:22" x14ac:dyDescent="0.25">
      <c r="A13" s="183" t="s">
        <v>361</v>
      </c>
      <c r="B13">
        <v>2</v>
      </c>
      <c r="C13">
        <v>50</v>
      </c>
      <c r="D13" s="183">
        <v>80</v>
      </c>
      <c r="E13">
        <v>95</v>
      </c>
      <c r="F13">
        <v>30</v>
      </c>
      <c r="G13">
        <v>20</v>
      </c>
      <c r="H13">
        <v>100</v>
      </c>
      <c r="I13" s="183">
        <v>40</v>
      </c>
      <c r="J13">
        <v>40</v>
      </c>
      <c r="K13">
        <v>20</v>
      </c>
      <c r="L13">
        <v>30</v>
      </c>
      <c r="M13" s="183">
        <v>50</v>
      </c>
      <c r="N13">
        <v>0</v>
      </c>
      <c r="O13">
        <v>0</v>
      </c>
      <c r="P13" s="183">
        <v>0</v>
      </c>
      <c r="Q13" s="186"/>
      <c r="R13" s="186"/>
      <c r="S13" s="195">
        <f t="shared" si="3"/>
        <v>44</v>
      </c>
      <c r="T13" s="195">
        <f t="shared" si="1"/>
        <v>57</v>
      </c>
      <c r="U13" s="195">
        <f t="shared" si="2"/>
        <v>35</v>
      </c>
      <c r="V13" s="196">
        <f t="shared" si="0"/>
        <v>0</v>
      </c>
    </row>
    <row r="14" spans="1:22" x14ac:dyDescent="0.25">
      <c r="A14" s="183" t="s">
        <v>362</v>
      </c>
      <c r="B14">
        <v>0</v>
      </c>
      <c r="C14">
        <v>0</v>
      </c>
      <c r="D14" s="183">
        <v>20</v>
      </c>
      <c r="E14">
        <v>50</v>
      </c>
      <c r="F14">
        <v>0</v>
      </c>
      <c r="G14">
        <v>0</v>
      </c>
      <c r="H14">
        <v>0.5</v>
      </c>
      <c r="I14" s="183">
        <v>0.5</v>
      </c>
      <c r="J14">
        <v>0</v>
      </c>
      <c r="K14">
        <v>0</v>
      </c>
      <c r="L14">
        <v>5</v>
      </c>
      <c r="M14" s="183">
        <v>8</v>
      </c>
      <c r="N14">
        <v>0</v>
      </c>
      <c r="O14">
        <v>0</v>
      </c>
      <c r="P14" s="183">
        <v>5</v>
      </c>
      <c r="Q14" s="186"/>
      <c r="R14" s="186"/>
      <c r="S14" s="195">
        <f t="shared" si="3"/>
        <v>6.666666666666667</v>
      </c>
      <c r="T14" s="195">
        <f t="shared" si="1"/>
        <v>10.199999999999999</v>
      </c>
      <c r="U14" s="195">
        <f t="shared" si="2"/>
        <v>3.25</v>
      </c>
      <c r="V14" s="196">
        <f t="shared" si="0"/>
        <v>1.6666666666666667</v>
      </c>
    </row>
    <row r="15" spans="1:22" x14ac:dyDescent="0.25">
      <c r="R15" s="206"/>
      <c r="S15" s="206"/>
      <c r="T15" s="206"/>
      <c r="U15" s="206"/>
      <c r="V15" s="206"/>
    </row>
    <row r="16" spans="1:22" ht="30.75" customHeight="1" x14ac:dyDescent="0.25">
      <c r="B16">
        <f>AVERAGE(B3:B14)</f>
        <v>11.25</v>
      </c>
      <c r="C16">
        <f t="shared" ref="C16:P16" si="4">AVERAGE(C3:C14)</f>
        <v>55.833333333333336</v>
      </c>
      <c r="D16">
        <f t="shared" si="4"/>
        <v>77.5</v>
      </c>
      <c r="E16">
        <f t="shared" si="4"/>
        <v>93.333333333333329</v>
      </c>
      <c r="F16">
        <f t="shared" si="4"/>
        <v>56.666666666666664</v>
      </c>
      <c r="G16">
        <f t="shared" si="4"/>
        <v>56.25</v>
      </c>
      <c r="H16">
        <f t="shared" si="4"/>
        <v>90.458333333333329</v>
      </c>
      <c r="I16">
        <f t="shared" si="4"/>
        <v>67.958333333333329</v>
      </c>
      <c r="J16">
        <f t="shared" si="4"/>
        <v>45.416666666666664</v>
      </c>
      <c r="K16">
        <f t="shared" si="4"/>
        <v>29.166666666666668</v>
      </c>
      <c r="L16">
        <f t="shared" si="4"/>
        <v>32.916666666666664</v>
      </c>
      <c r="M16">
        <f t="shared" si="4"/>
        <v>59</v>
      </c>
      <c r="N16">
        <f t="shared" si="4"/>
        <v>14.25</v>
      </c>
      <c r="O16">
        <f t="shared" si="4"/>
        <v>1.25</v>
      </c>
      <c r="P16">
        <f t="shared" si="4"/>
        <v>15.416666666666666</v>
      </c>
      <c r="R16" s="186"/>
      <c r="S16" s="197" t="s">
        <v>367</v>
      </c>
      <c r="T16" s="197" t="s">
        <v>368</v>
      </c>
      <c r="U16" s="197" t="s">
        <v>369</v>
      </c>
      <c r="V16" s="198" t="s">
        <v>370</v>
      </c>
    </row>
    <row r="17" spans="1:22" x14ac:dyDescent="0.25">
      <c r="R17" s="186" t="s">
        <v>373</v>
      </c>
      <c r="S17" s="3">
        <v>56875219.199999996</v>
      </c>
      <c r="T17" s="15">
        <v>112356547.2</v>
      </c>
      <c r="U17" s="15">
        <v>70282252.799999997</v>
      </c>
      <c r="V17" s="199">
        <v>21140092.799999993</v>
      </c>
    </row>
    <row r="18" spans="1:22" x14ac:dyDescent="0.25">
      <c r="R18" s="186" t="s">
        <v>371</v>
      </c>
      <c r="S18" s="8">
        <v>16</v>
      </c>
      <c r="T18" s="8">
        <v>31</v>
      </c>
      <c r="U18" s="8">
        <v>31</v>
      </c>
      <c r="V18" s="183">
        <v>16</v>
      </c>
    </row>
    <row r="19" spans="1:22" x14ac:dyDescent="0.25">
      <c r="R19" s="200" t="s">
        <v>372</v>
      </c>
      <c r="S19" s="216">
        <f>(S17/S18/24/60/60)</f>
        <v>41.142375000000001</v>
      </c>
      <c r="T19" s="216">
        <f>(T17/T18/24/60/60)</f>
        <v>41.949129032258064</v>
      </c>
      <c r="U19" s="216">
        <f>(U17/U18/24/60/60)</f>
        <v>26.240387096774192</v>
      </c>
      <c r="V19" s="217">
        <f>(V17/V18/24/60/60)</f>
        <v>15.292312499999996</v>
      </c>
    </row>
    <row r="20" spans="1:22" x14ac:dyDescent="0.25">
      <c r="S20" s="4"/>
      <c r="T20" s="4"/>
      <c r="U20" s="4"/>
      <c r="V20" s="4"/>
    </row>
    <row r="21" spans="1:22" x14ac:dyDescent="0.25">
      <c r="B21" s="341" t="s">
        <v>140</v>
      </c>
      <c r="C21" s="341"/>
      <c r="D21" s="341"/>
      <c r="E21" s="341" t="s">
        <v>141</v>
      </c>
      <c r="F21" s="341"/>
      <c r="G21" s="341"/>
      <c r="H21" s="341"/>
      <c r="I21" s="341"/>
      <c r="J21" s="341" t="s">
        <v>142</v>
      </c>
      <c r="K21" s="341"/>
      <c r="L21" s="341"/>
      <c r="M21" s="341"/>
      <c r="N21" s="341" t="s">
        <v>143</v>
      </c>
      <c r="O21" s="341"/>
      <c r="P21" s="341"/>
      <c r="R21" s="192"/>
      <c r="S21" s="201"/>
      <c r="T21" s="201" t="s">
        <v>374</v>
      </c>
      <c r="U21" s="201" t="s">
        <v>375</v>
      </c>
      <c r="V21" s="202" t="s">
        <v>376</v>
      </c>
    </row>
    <row r="22" spans="1:22" x14ac:dyDescent="0.25">
      <c r="A22" s="8" t="s">
        <v>351</v>
      </c>
      <c r="B22" s="188">
        <f t="shared" ref="B22:B33" si="5">(V22*B3/100)</f>
        <v>698.67822000000001</v>
      </c>
      <c r="C22" s="189">
        <f t="shared" ref="C22:C33" si="6">(V22*C3/100)</f>
        <v>2270.7042149999997</v>
      </c>
      <c r="D22" s="189">
        <f t="shared" ref="D22:D33" si="7">(V22*D3/100)</f>
        <v>2794.71288</v>
      </c>
      <c r="E22" s="188">
        <f t="shared" ref="E22:E33" si="8">(V22*E3/100)</f>
        <v>3493.3910999999998</v>
      </c>
      <c r="F22" s="189">
        <f t="shared" ref="F22:F33" si="9">(V22*F3/100)</f>
        <v>2620.0433250000001</v>
      </c>
      <c r="G22" s="189">
        <f t="shared" ref="G22:G33" si="10">(V22*G3/100)</f>
        <v>2794.71288</v>
      </c>
      <c r="H22" s="189">
        <f t="shared" ref="H22:H33" si="11">(V22*H3/100)</f>
        <v>2969.382435</v>
      </c>
      <c r="I22" s="190">
        <f t="shared" ref="I22:I33" si="12">(V22*I3/100)</f>
        <v>2620.0433250000001</v>
      </c>
      <c r="J22" s="189">
        <f t="shared" ref="J22:J33" si="13">(V22*J3/100)</f>
        <v>873.34777499999996</v>
      </c>
      <c r="K22" s="189">
        <f t="shared" ref="K22:K33" si="14">(V22*K3/100)</f>
        <v>1397.35644</v>
      </c>
      <c r="L22" s="189">
        <f t="shared" ref="L22:L33" si="15">(V22*L3/100)</f>
        <v>1397.35644</v>
      </c>
      <c r="M22" s="190">
        <f t="shared" ref="M22:M33" si="16">(V22*M3/100)</f>
        <v>1921.3651050000001</v>
      </c>
      <c r="N22" s="189">
        <f t="shared" ref="N22:N33" si="17">(V22*N3/100)</f>
        <v>1048.0173299999999</v>
      </c>
      <c r="O22" s="189">
        <f t="shared" ref="O22:O33" si="18">(V22*O3/100)</f>
        <v>174.669555</v>
      </c>
      <c r="P22" s="190">
        <f t="shared" ref="P22:P33" si="19">(V22*P3/100)</f>
        <v>873.34777499999996</v>
      </c>
      <c r="R22" s="186" t="s">
        <v>378</v>
      </c>
      <c r="S22" s="8" t="s">
        <v>384</v>
      </c>
      <c r="T22" s="8">
        <v>795.76819999999998</v>
      </c>
      <c r="U22" s="8">
        <v>2697.6228999999998</v>
      </c>
      <c r="V22" s="183">
        <f>SUM(T22:U22)</f>
        <v>3493.3910999999998</v>
      </c>
    </row>
    <row r="23" spans="1:22" x14ac:dyDescent="0.25">
      <c r="A23" s="8" t="s">
        <v>352</v>
      </c>
      <c r="B23" s="188">
        <f t="shared" si="5"/>
        <v>1048.90344</v>
      </c>
      <c r="C23" s="189">
        <f t="shared" si="6"/>
        <v>2447.4413599999998</v>
      </c>
      <c r="D23" s="189">
        <f t="shared" si="7"/>
        <v>2797.0758399999995</v>
      </c>
      <c r="E23" s="188">
        <f t="shared" si="8"/>
        <v>3496.3447999999999</v>
      </c>
      <c r="F23" s="189">
        <f t="shared" si="9"/>
        <v>2622.2585999999997</v>
      </c>
      <c r="G23" s="189">
        <f t="shared" si="10"/>
        <v>2797.0758399999995</v>
      </c>
      <c r="H23" s="189">
        <f t="shared" si="11"/>
        <v>3496.3447999999999</v>
      </c>
      <c r="I23" s="190">
        <f t="shared" si="12"/>
        <v>2622.2585999999997</v>
      </c>
      <c r="J23" s="189">
        <f t="shared" si="13"/>
        <v>2622.2585999999997</v>
      </c>
      <c r="K23" s="189">
        <f t="shared" si="14"/>
        <v>1398.5379199999998</v>
      </c>
      <c r="L23" s="189">
        <f t="shared" si="15"/>
        <v>1048.90344</v>
      </c>
      <c r="M23" s="190">
        <f t="shared" si="16"/>
        <v>1922.9896399999998</v>
      </c>
      <c r="N23" s="189">
        <f t="shared" si="17"/>
        <v>699.26895999999988</v>
      </c>
      <c r="O23" s="189">
        <f t="shared" si="18"/>
        <v>0</v>
      </c>
      <c r="P23" s="190">
        <f t="shared" si="19"/>
        <v>1223.7206799999999</v>
      </c>
      <c r="R23" s="186" t="s">
        <v>379</v>
      </c>
      <c r="S23" s="8" t="s">
        <v>382</v>
      </c>
      <c r="T23" s="8">
        <v>809.1703</v>
      </c>
      <c r="U23" s="8">
        <v>2687.1745000000001</v>
      </c>
      <c r="V23" s="183">
        <f t="shared" ref="V23:V33" si="20">SUM(T23:U23)</f>
        <v>3496.3447999999999</v>
      </c>
    </row>
    <row r="24" spans="1:22" x14ac:dyDescent="0.25">
      <c r="A24" s="8" t="s">
        <v>353</v>
      </c>
      <c r="B24" s="188">
        <f t="shared" si="5"/>
        <v>385.89653999999996</v>
      </c>
      <c r="C24" s="189">
        <f t="shared" si="6"/>
        <v>1414.9539799999998</v>
      </c>
      <c r="D24" s="189">
        <f t="shared" si="7"/>
        <v>2058.1148799999996</v>
      </c>
      <c r="E24" s="188">
        <f t="shared" si="8"/>
        <v>2572.6435999999999</v>
      </c>
      <c r="F24" s="189">
        <f t="shared" si="9"/>
        <v>2058.1148799999996</v>
      </c>
      <c r="G24" s="189">
        <f t="shared" si="10"/>
        <v>2315.3792400000002</v>
      </c>
      <c r="H24" s="189">
        <f t="shared" si="11"/>
        <v>2572.6435999999999</v>
      </c>
      <c r="I24" s="190">
        <f t="shared" si="12"/>
        <v>2058.1148799999996</v>
      </c>
      <c r="J24" s="189">
        <f t="shared" si="13"/>
        <v>2058.1148799999996</v>
      </c>
      <c r="K24" s="189">
        <f t="shared" si="14"/>
        <v>1029.0574399999998</v>
      </c>
      <c r="L24" s="189">
        <f t="shared" si="15"/>
        <v>1029.0574399999998</v>
      </c>
      <c r="M24" s="190">
        <f t="shared" si="16"/>
        <v>1543.5861599999998</v>
      </c>
      <c r="N24" s="189">
        <f t="shared" si="17"/>
        <v>514.52871999999991</v>
      </c>
      <c r="O24" s="189">
        <f t="shared" si="18"/>
        <v>0</v>
      </c>
      <c r="P24" s="190">
        <f t="shared" si="19"/>
        <v>385.89653999999996</v>
      </c>
      <c r="R24" s="186" t="s">
        <v>380</v>
      </c>
      <c r="S24" s="8" t="s">
        <v>382</v>
      </c>
      <c r="T24" s="8">
        <v>2572.6435999999999</v>
      </c>
      <c r="U24" s="8">
        <v>0</v>
      </c>
      <c r="V24" s="183">
        <f t="shared" si="20"/>
        <v>2572.6435999999999</v>
      </c>
    </row>
    <row r="25" spans="1:22" x14ac:dyDescent="0.25">
      <c r="A25" s="8" t="s">
        <v>354</v>
      </c>
      <c r="B25" s="188">
        <f t="shared" si="5"/>
        <v>311.91106500000001</v>
      </c>
      <c r="C25" s="189">
        <f t="shared" si="6"/>
        <v>1455.5849700000001</v>
      </c>
      <c r="D25" s="189">
        <f t="shared" si="7"/>
        <v>1871.46639</v>
      </c>
      <c r="E25" s="188">
        <f t="shared" si="8"/>
        <v>2079.4070999999999</v>
      </c>
      <c r="F25" s="189">
        <f t="shared" si="9"/>
        <v>1663.52568</v>
      </c>
      <c r="G25" s="189">
        <f t="shared" si="10"/>
        <v>1975.436745</v>
      </c>
      <c r="H25" s="189">
        <f t="shared" si="11"/>
        <v>2079.4070999999999</v>
      </c>
      <c r="I25" s="190">
        <f t="shared" si="12"/>
        <v>1663.52568</v>
      </c>
      <c r="J25" s="189">
        <f t="shared" si="13"/>
        <v>1559.555325</v>
      </c>
      <c r="K25" s="189">
        <f t="shared" si="14"/>
        <v>831.76283999999998</v>
      </c>
      <c r="L25" s="189">
        <f t="shared" si="15"/>
        <v>831.76283999999998</v>
      </c>
      <c r="M25" s="190">
        <f t="shared" si="16"/>
        <v>1247.64426</v>
      </c>
      <c r="N25" s="189">
        <f t="shared" si="17"/>
        <v>623.82213000000002</v>
      </c>
      <c r="O25" s="189">
        <f t="shared" si="18"/>
        <v>103.970355</v>
      </c>
      <c r="P25" s="190">
        <f t="shared" si="19"/>
        <v>207.94071</v>
      </c>
      <c r="R25" s="186" t="s">
        <v>381</v>
      </c>
      <c r="S25" s="6" t="s">
        <v>384</v>
      </c>
      <c r="T25" s="8">
        <v>2079.4070999999999</v>
      </c>
      <c r="U25" s="8">
        <v>0</v>
      </c>
      <c r="V25" s="183">
        <f t="shared" si="20"/>
        <v>2079.4070999999999</v>
      </c>
    </row>
    <row r="26" spans="1:22" x14ac:dyDescent="0.25">
      <c r="A26" s="8" t="s">
        <v>355</v>
      </c>
      <c r="B26" s="188">
        <f t="shared" si="5"/>
        <v>398.14679999999998</v>
      </c>
      <c r="C26" s="189">
        <f t="shared" si="6"/>
        <v>995.36699999999996</v>
      </c>
      <c r="D26" s="189">
        <f t="shared" si="7"/>
        <v>1194.4404</v>
      </c>
      <c r="E26" s="188">
        <f t="shared" si="8"/>
        <v>1891.1972999999998</v>
      </c>
      <c r="F26" s="189">
        <f t="shared" si="9"/>
        <v>995.36699999999996</v>
      </c>
      <c r="G26" s="189">
        <f t="shared" si="10"/>
        <v>1393.5137999999999</v>
      </c>
      <c r="H26" s="189">
        <f t="shared" si="11"/>
        <v>1990.7339999999999</v>
      </c>
      <c r="I26" s="190">
        <f t="shared" si="12"/>
        <v>1592.5871999999999</v>
      </c>
      <c r="J26" s="189">
        <f t="shared" si="13"/>
        <v>597.22019999999998</v>
      </c>
      <c r="K26" s="189">
        <f t="shared" si="14"/>
        <v>597.22019999999998</v>
      </c>
      <c r="L26" s="189">
        <f t="shared" si="15"/>
        <v>1194.4404</v>
      </c>
      <c r="M26" s="190">
        <f t="shared" si="16"/>
        <v>1692.1238999999998</v>
      </c>
      <c r="N26" s="189">
        <f t="shared" si="17"/>
        <v>398.14679999999998</v>
      </c>
      <c r="O26" s="189">
        <f t="shared" si="18"/>
        <v>99.536699999999996</v>
      </c>
      <c r="P26" s="190">
        <f t="shared" si="19"/>
        <v>796.29359999999997</v>
      </c>
      <c r="R26" s="186" t="s">
        <v>382</v>
      </c>
      <c r="S26" s="6" t="s">
        <v>386</v>
      </c>
      <c r="T26" s="8">
        <v>98.947599999999994</v>
      </c>
      <c r="U26" s="8">
        <v>1891.7864</v>
      </c>
      <c r="V26" s="183">
        <f t="shared" si="20"/>
        <v>1990.7339999999999</v>
      </c>
    </row>
    <row r="27" spans="1:22" x14ac:dyDescent="0.25">
      <c r="A27" s="8" t="s">
        <v>356</v>
      </c>
      <c r="B27" s="188">
        <f t="shared" si="5"/>
        <v>133.035235</v>
      </c>
      <c r="C27" s="189">
        <f t="shared" si="6"/>
        <v>1330.3523500000001</v>
      </c>
      <c r="D27" s="189">
        <f t="shared" si="7"/>
        <v>2128.56376</v>
      </c>
      <c r="E27" s="188">
        <f t="shared" si="8"/>
        <v>2660.7047000000002</v>
      </c>
      <c r="F27" s="189">
        <f t="shared" si="9"/>
        <v>1330.3523500000001</v>
      </c>
      <c r="G27" s="189">
        <f t="shared" si="10"/>
        <v>1064.28188</v>
      </c>
      <c r="H27" s="189">
        <f t="shared" si="11"/>
        <v>2660.7047000000002</v>
      </c>
      <c r="I27" s="190">
        <f t="shared" si="12"/>
        <v>2128.56376</v>
      </c>
      <c r="J27" s="189">
        <f t="shared" si="13"/>
        <v>798.21141</v>
      </c>
      <c r="K27" s="189">
        <f t="shared" si="14"/>
        <v>532.14094</v>
      </c>
      <c r="L27" s="189">
        <f t="shared" si="15"/>
        <v>1064.28188</v>
      </c>
      <c r="M27" s="190">
        <f t="shared" si="16"/>
        <v>1596.42282</v>
      </c>
      <c r="N27" s="189">
        <f t="shared" si="17"/>
        <v>0</v>
      </c>
      <c r="O27" s="189">
        <f t="shared" si="18"/>
        <v>0</v>
      </c>
      <c r="P27" s="190">
        <f t="shared" si="19"/>
        <v>266.07047</v>
      </c>
      <c r="R27" s="186" t="s">
        <v>383</v>
      </c>
      <c r="S27" s="6" t="s">
        <v>379</v>
      </c>
      <c r="T27" s="8">
        <v>2227.7152000000001</v>
      </c>
      <c r="U27" s="8">
        <v>432.98950000000002</v>
      </c>
      <c r="V27" s="183">
        <f t="shared" si="20"/>
        <v>2660.7047000000002</v>
      </c>
    </row>
    <row r="28" spans="1:22" x14ac:dyDescent="0.25">
      <c r="A28" s="8" t="s">
        <v>357</v>
      </c>
      <c r="B28" s="188">
        <f t="shared" si="5"/>
        <v>98.745230000000006</v>
      </c>
      <c r="C28" s="189">
        <f t="shared" si="6"/>
        <v>987.45230000000015</v>
      </c>
      <c r="D28" s="189">
        <f t="shared" si="7"/>
        <v>1777.4141400000001</v>
      </c>
      <c r="E28" s="188">
        <f t="shared" si="8"/>
        <v>1974.9046000000003</v>
      </c>
      <c r="F28" s="189">
        <f t="shared" si="9"/>
        <v>592.47137999999995</v>
      </c>
      <c r="G28" s="189">
        <f t="shared" si="10"/>
        <v>592.47137999999995</v>
      </c>
      <c r="H28" s="189">
        <f t="shared" si="11"/>
        <v>1974.9046000000003</v>
      </c>
      <c r="I28" s="190">
        <f t="shared" si="12"/>
        <v>1481.1784500000001</v>
      </c>
      <c r="J28" s="189">
        <f t="shared" si="13"/>
        <v>789.96184000000005</v>
      </c>
      <c r="K28" s="189">
        <f t="shared" si="14"/>
        <v>592.47137999999995</v>
      </c>
      <c r="L28" s="189">
        <f t="shared" si="15"/>
        <v>394.98092000000003</v>
      </c>
      <c r="M28" s="190">
        <f t="shared" si="16"/>
        <v>1777.4141400000001</v>
      </c>
      <c r="N28" s="189">
        <f t="shared" si="17"/>
        <v>394.98092000000003</v>
      </c>
      <c r="O28" s="189">
        <f t="shared" si="18"/>
        <v>0</v>
      </c>
      <c r="P28" s="190">
        <f t="shared" si="19"/>
        <v>98.745230000000006</v>
      </c>
      <c r="R28" s="186" t="s">
        <v>384</v>
      </c>
      <c r="S28" s="6" t="s">
        <v>381</v>
      </c>
      <c r="T28" s="8">
        <v>1974.9046000000001</v>
      </c>
      <c r="U28" s="8">
        <v>0</v>
      </c>
      <c r="V28" s="183">
        <f t="shared" si="20"/>
        <v>1974.9046000000001</v>
      </c>
    </row>
    <row r="29" spans="1:22" x14ac:dyDescent="0.25">
      <c r="A29" s="8" t="s">
        <v>358</v>
      </c>
      <c r="B29" s="188">
        <f t="shared" si="5"/>
        <v>545.32705999999996</v>
      </c>
      <c r="C29" s="189">
        <f t="shared" si="6"/>
        <v>2453.9717700000001</v>
      </c>
      <c r="D29" s="189">
        <f t="shared" si="7"/>
        <v>2726.6352999999999</v>
      </c>
      <c r="E29" s="188">
        <f t="shared" si="8"/>
        <v>2726.6352999999999</v>
      </c>
      <c r="F29" s="189">
        <f t="shared" si="9"/>
        <v>2453.9717700000001</v>
      </c>
      <c r="G29" s="189">
        <f t="shared" si="10"/>
        <v>2181.3082399999998</v>
      </c>
      <c r="H29" s="189">
        <f t="shared" si="11"/>
        <v>2726.6352999999999</v>
      </c>
      <c r="I29" s="190">
        <f t="shared" si="12"/>
        <v>2453.9717700000001</v>
      </c>
      <c r="J29" s="189">
        <f t="shared" si="13"/>
        <v>1908.6447099999998</v>
      </c>
      <c r="K29" s="189">
        <f t="shared" si="14"/>
        <v>1363.31765</v>
      </c>
      <c r="L29" s="189">
        <f t="shared" si="15"/>
        <v>1635.9811799999998</v>
      </c>
      <c r="M29" s="190">
        <f t="shared" si="16"/>
        <v>2590.303535</v>
      </c>
      <c r="N29" s="189">
        <f t="shared" si="17"/>
        <v>272.66352999999998</v>
      </c>
      <c r="O29" s="189">
        <f t="shared" si="18"/>
        <v>0</v>
      </c>
      <c r="P29" s="190">
        <f t="shared" si="19"/>
        <v>1090.6541199999999</v>
      </c>
      <c r="R29" s="186" t="s">
        <v>385</v>
      </c>
      <c r="S29" s="8"/>
      <c r="T29" s="8">
        <v>2379.2040999999999</v>
      </c>
      <c r="U29" s="8">
        <v>347.43119999999999</v>
      </c>
      <c r="V29" s="183">
        <f t="shared" si="20"/>
        <v>2726.6352999999999</v>
      </c>
    </row>
    <row r="30" spans="1:22" x14ac:dyDescent="0.25">
      <c r="A30" s="8" t="s">
        <v>359</v>
      </c>
      <c r="B30" s="188">
        <f t="shared" si="5"/>
        <v>0</v>
      </c>
      <c r="C30" s="189">
        <f t="shared" si="6"/>
        <v>1486.94021</v>
      </c>
      <c r="D30" s="189">
        <f t="shared" si="7"/>
        <v>1911.78027</v>
      </c>
      <c r="E30" s="188">
        <f t="shared" si="8"/>
        <v>2124.2003</v>
      </c>
      <c r="F30" s="189">
        <f t="shared" si="9"/>
        <v>1274.52018</v>
      </c>
      <c r="G30" s="189">
        <f t="shared" si="10"/>
        <v>1062.10015</v>
      </c>
      <c r="H30" s="189">
        <f t="shared" si="11"/>
        <v>2124.2003</v>
      </c>
      <c r="I30" s="190">
        <f t="shared" si="12"/>
        <v>1699.36024</v>
      </c>
      <c r="J30" s="189">
        <f t="shared" si="13"/>
        <v>849.68011999999999</v>
      </c>
      <c r="K30" s="189">
        <f t="shared" si="14"/>
        <v>424.84005999999999</v>
      </c>
      <c r="L30" s="189">
        <f t="shared" si="15"/>
        <v>424.84005999999999</v>
      </c>
      <c r="M30" s="190">
        <f t="shared" si="16"/>
        <v>849.68011999999999</v>
      </c>
      <c r="N30" s="189">
        <f t="shared" si="17"/>
        <v>21.242003</v>
      </c>
      <c r="O30" s="189">
        <f t="shared" si="18"/>
        <v>0</v>
      </c>
      <c r="P30" s="190">
        <f t="shared" si="19"/>
        <v>0</v>
      </c>
      <c r="R30" s="186" t="s">
        <v>384</v>
      </c>
      <c r="S30" s="6" t="s">
        <v>387</v>
      </c>
      <c r="T30" s="8">
        <v>2124.2003</v>
      </c>
      <c r="U30" s="8">
        <v>0</v>
      </c>
      <c r="V30" s="183">
        <f t="shared" si="20"/>
        <v>2124.2003</v>
      </c>
    </row>
    <row r="31" spans="1:22" x14ac:dyDescent="0.25">
      <c r="A31" s="8" t="s">
        <v>360</v>
      </c>
      <c r="B31" s="188">
        <f t="shared" si="5"/>
        <v>43.383443999999997</v>
      </c>
      <c r="C31" s="189">
        <f t="shared" si="6"/>
        <v>723.05739999999992</v>
      </c>
      <c r="D31" s="189">
        <f t="shared" si="7"/>
        <v>1156.8918399999998</v>
      </c>
      <c r="E31" s="188">
        <f t="shared" si="8"/>
        <v>1156.8918399999998</v>
      </c>
      <c r="F31" s="189">
        <f t="shared" si="9"/>
        <v>867.66887999999994</v>
      </c>
      <c r="G31" s="189">
        <f t="shared" si="10"/>
        <v>578.44591999999989</v>
      </c>
      <c r="H31" s="189">
        <f t="shared" si="11"/>
        <v>1446.1147999999998</v>
      </c>
      <c r="I31" s="190">
        <f t="shared" si="12"/>
        <v>867.66887999999994</v>
      </c>
      <c r="J31" s="189">
        <f t="shared" si="13"/>
        <v>578.44591999999989</v>
      </c>
      <c r="K31" s="189">
        <f t="shared" si="14"/>
        <v>289.22295999999994</v>
      </c>
      <c r="L31" s="189">
        <f t="shared" si="15"/>
        <v>144.61147999999997</v>
      </c>
      <c r="M31" s="190">
        <f t="shared" si="16"/>
        <v>723.05739999999992</v>
      </c>
      <c r="N31" s="189">
        <f t="shared" si="17"/>
        <v>289.22295999999994</v>
      </c>
      <c r="O31" s="189">
        <f t="shared" si="18"/>
        <v>0</v>
      </c>
      <c r="P31" s="190">
        <f t="shared" si="19"/>
        <v>0</v>
      </c>
      <c r="R31" s="186"/>
      <c r="S31" s="6"/>
      <c r="T31" s="8">
        <v>1083.1434999999999</v>
      </c>
      <c r="U31" s="8">
        <v>362.97129999999999</v>
      </c>
      <c r="V31" s="183">
        <f t="shared" si="20"/>
        <v>1446.1147999999998</v>
      </c>
    </row>
    <row r="32" spans="1:22" x14ac:dyDescent="0.25">
      <c r="A32" s="8" t="s">
        <v>361</v>
      </c>
      <c r="B32" s="188">
        <f t="shared" si="5"/>
        <v>45.697520000000004</v>
      </c>
      <c r="C32" s="189">
        <f t="shared" si="6"/>
        <v>1142.4380000000001</v>
      </c>
      <c r="D32" s="189">
        <f t="shared" si="7"/>
        <v>1827.9008000000001</v>
      </c>
      <c r="E32" s="188">
        <f t="shared" si="8"/>
        <v>2170.6322000000005</v>
      </c>
      <c r="F32" s="189">
        <f t="shared" si="9"/>
        <v>685.46280000000002</v>
      </c>
      <c r="G32" s="189">
        <f t="shared" si="10"/>
        <v>456.97520000000003</v>
      </c>
      <c r="H32" s="189">
        <f t="shared" si="11"/>
        <v>2284.8760000000002</v>
      </c>
      <c r="I32" s="190">
        <f t="shared" si="12"/>
        <v>913.95040000000006</v>
      </c>
      <c r="J32" s="189">
        <f t="shared" si="13"/>
        <v>913.95040000000006</v>
      </c>
      <c r="K32" s="189">
        <f t="shared" si="14"/>
        <v>456.97520000000003</v>
      </c>
      <c r="L32" s="189">
        <f t="shared" si="15"/>
        <v>685.46280000000002</v>
      </c>
      <c r="M32" s="190">
        <f t="shared" si="16"/>
        <v>1142.4380000000001</v>
      </c>
      <c r="N32" s="189">
        <f t="shared" si="17"/>
        <v>0</v>
      </c>
      <c r="O32" s="189">
        <f t="shared" si="18"/>
        <v>0</v>
      </c>
      <c r="P32" s="190">
        <f t="shared" si="19"/>
        <v>0</v>
      </c>
      <c r="R32" s="186"/>
      <c r="S32" s="6" t="s">
        <v>388</v>
      </c>
      <c r="T32" s="8">
        <v>1358.5994000000001</v>
      </c>
      <c r="U32" s="8">
        <v>926.27660000000003</v>
      </c>
      <c r="V32" s="183">
        <f t="shared" si="20"/>
        <v>2284.8760000000002</v>
      </c>
    </row>
    <row r="33" spans="1:22" x14ac:dyDescent="0.25">
      <c r="A33" s="8" t="s">
        <v>362</v>
      </c>
      <c r="B33" s="188">
        <f t="shared" si="5"/>
        <v>0</v>
      </c>
      <c r="C33" s="189">
        <f t="shared" si="6"/>
        <v>0</v>
      </c>
      <c r="D33" s="189">
        <f t="shared" si="7"/>
        <v>168.91646</v>
      </c>
      <c r="E33" s="188">
        <f t="shared" si="8"/>
        <v>422.29115000000007</v>
      </c>
      <c r="F33" s="189">
        <f t="shared" si="9"/>
        <v>0</v>
      </c>
      <c r="G33" s="189">
        <f t="shared" si="10"/>
        <v>0</v>
      </c>
      <c r="H33" s="189">
        <f t="shared" si="11"/>
        <v>4.2229115000000004</v>
      </c>
      <c r="I33" s="190">
        <f t="shared" si="12"/>
        <v>4.2229115000000004</v>
      </c>
      <c r="J33" s="189">
        <f t="shared" si="13"/>
        <v>0</v>
      </c>
      <c r="K33" s="189">
        <f t="shared" si="14"/>
        <v>0</v>
      </c>
      <c r="L33" s="189">
        <f t="shared" si="15"/>
        <v>42.229115</v>
      </c>
      <c r="M33" s="190">
        <f t="shared" si="16"/>
        <v>67.566584000000006</v>
      </c>
      <c r="N33" s="189">
        <f t="shared" si="17"/>
        <v>0</v>
      </c>
      <c r="O33" s="189">
        <f t="shared" si="18"/>
        <v>0</v>
      </c>
      <c r="P33" s="190">
        <f t="shared" si="19"/>
        <v>42.229115</v>
      </c>
      <c r="R33" s="186"/>
      <c r="S33" s="6" t="s">
        <v>389</v>
      </c>
      <c r="T33" s="8">
        <v>844.58230000000003</v>
      </c>
      <c r="U33" s="8">
        <v>0</v>
      </c>
      <c r="V33" s="183">
        <f t="shared" si="20"/>
        <v>844.58230000000003</v>
      </c>
    </row>
    <row r="34" spans="1:22" x14ac:dyDescent="0.25">
      <c r="B34" s="191"/>
      <c r="R34" s="186"/>
      <c r="S34" s="6" t="s">
        <v>390</v>
      </c>
      <c r="T34" s="8"/>
      <c r="U34" s="8"/>
      <c r="V34" s="183"/>
    </row>
    <row r="35" spans="1:22" x14ac:dyDescent="0.25">
      <c r="A35" s="8" t="s">
        <v>392</v>
      </c>
      <c r="B35" s="191">
        <f t="shared" ref="B35:P35" si="21">SUM(B22:B34)</f>
        <v>3709.7245539999999</v>
      </c>
      <c r="C35" s="191">
        <f t="shared" si="21"/>
        <v>16708.263555000001</v>
      </c>
      <c r="D35" s="191">
        <f t="shared" si="21"/>
        <v>22413.912959999998</v>
      </c>
      <c r="E35" s="191">
        <f t="shared" si="21"/>
        <v>26769.243989999999</v>
      </c>
      <c r="F35" s="191">
        <f t="shared" si="21"/>
        <v>17163.756845</v>
      </c>
      <c r="G35" s="191">
        <f t="shared" si="21"/>
        <v>17211.701274999999</v>
      </c>
      <c r="H35" s="191">
        <f t="shared" si="21"/>
        <v>26330.170546500001</v>
      </c>
      <c r="I35" s="191">
        <f t="shared" si="21"/>
        <v>20105.4460965</v>
      </c>
      <c r="J35" s="191">
        <f t="shared" si="21"/>
        <v>13549.391179999999</v>
      </c>
      <c r="K35" s="191">
        <f t="shared" si="21"/>
        <v>8912.9030299999995</v>
      </c>
      <c r="L35" s="191">
        <f t="shared" si="21"/>
        <v>9893.9079949999996</v>
      </c>
      <c r="M35" s="191">
        <f t="shared" si="21"/>
        <v>17074.591664</v>
      </c>
      <c r="N35" s="191">
        <f t="shared" si="21"/>
        <v>4261.8933529999995</v>
      </c>
      <c r="O35" s="191">
        <f t="shared" si="21"/>
        <v>378.17660999999998</v>
      </c>
      <c r="P35" s="191">
        <f t="shared" si="21"/>
        <v>4984.8982399999995</v>
      </c>
      <c r="R35" s="200"/>
      <c r="S35" s="203" t="s">
        <v>391</v>
      </c>
      <c r="T35" s="203">
        <f>SUM(T22:T34)</f>
        <v>18348.286200000002</v>
      </c>
      <c r="U35" s="203">
        <f>SUM(U22:U34)</f>
        <v>9346.2523999999976</v>
      </c>
      <c r="V35" s="204">
        <f>SUM(V22:V34)</f>
        <v>27694.5386</v>
      </c>
    </row>
    <row r="36" spans="1:22" x14ac:dyDescent="0.25">
      <c r="A36" s="8"/>
    </row>
    <row r="37" spans="1:22" ht="31.5" x14ac:dyDescent="0.5">
      <c r="A37" s="205" t="s">
        <v>377</v>
      </c>
      <c r="B37" s="207">
        <f>(S19/B35*1000)</f>
        <v>11.090412347633292</v>
      </c>
      <c r="C37" s="211">
        <f>(S19/C35*1000)</f>
        <v>2.4623968172735706</v>
      </c>
      <c r="D37" s="212">
        <f>(S19/D35*1000)</f>
        <v>1.8355730689872369</v>
      </c>
      <c r="E37" s="213">
        <f>(T19/E35*1000)</f>
        <v>1.5670643910574655</v>
      </c>
      <c r="F37" s="211">
        <f>(T19/F35*1000)</f>
        <v>2.4440528615667456</v>
      </c>
      <c r="G37" s="211">
        <f>(T19/G35*1000)</f>
        <v>2.4372447767954926</v>
      </c>
      <c r="H37" s="214">
        <f>(T19/H35*1000)</f>
        <v>1.5931962521159686</v>
      </c>
      <c r="I37" s="212">
        <f>(T19/I35*1000)</f>
        <v>2.0864560194742787</v>
      </c>
      <c r="J37" s="213">
        <f>(U19/J35*1000)</f>
        <v>1.936646949532842</v>
      </c>
      <c r="K37" s="211">
        <f>(U19/K35*1000)</f>
        <v>2.9440898221882925</v>
      </c>
      <c r="L37" s="211">
        <f>(U19/L35*1000)</f>
        <v>2.6521761785166258</v>
      </c>
      <c r="M37" s="212">
        <f>(U19/M35*1000)</f>
        <v>1.5368090560021603</v>
      </c>
      <c r="N37" s="213">
        <f>(V19/N35*1000)</f>
        <v>3.5881499684255469</v>
      </c>
      <c r="O37" s="208">
        <f>(V19/O35*1000)</f>
        <v>40.436960128232144</v>
      </c>
      <c r="P37" s="209">
        <f>(V19/P35*1000)</f>
        <v>3.0677281187589491</v>
      </c>
      <c r="S37" s="215">
        <f>AVERAGE(C37:N37)</f>
        <v>2.2569880134946856</v>
      </c>
      <c r="T37" t="s">
        <v>394</v>
      </c>
    </row>
    <row r="38" spans="1:22" x14ac:dyDescent="0.25">
      <c r="A38" s="8"/>
      <c r="B38" s="338" t="s">
        <v>140</v>
      </c>
      <c r="C38" s="339"/>
      <c r="D38" s="340"/>
      <c r="E38" s="338" t="s">
        <v>141</v>
      </c>
      <c r="F38" s="339"/>
      <c r="G38" s="339"/>
      <c r="H38" s="339"/>
      <c r="I38" s="340"/>
      <c r="J38" s="338" t="s">
        <v>142</v>
      </c>
      <c r="K38" s="339"/>
      <c r="L38" s="339"/>
      <c r="M38" s="340"/>
      <c r="N38" s="338" t="s">
        <v>143</v>
      </c>
      <c r="O38" s="339"/>
      <c r="P38" s="340"/>
    </row>
    <row r="39" spans="1:22" x14ac:dyDescent="0.25">
      <c r="A39" s="8"/>
      <c r="B39" s="210">
        <v>11.06</v>
      </c>
      <c r="C39" s="185">
        <v>18.059999999999999</v>
      </c>
      <c r="D39" s="184">
        <v>25.06</v>
      </c>
      <c r="E39" s="185">
        <v>2.0699999999999998</v>
      </c>
      <c r="F39" s="185">
        <v>9.07</v>
      </c>
      <c r="G39" s="185">
        <v>16.07</v>
      </c>
      <c r="H39" s="185">
        <v>23.07</v>
      </c>
      <c r="I39" s="184">
        <v>30.07</v>
      </c>
      <c r="J39" s="185">
        <v>6.08</v>
      </c>
      <c r="K39" s="185">
        <v>13.08</v>
      </c>
      <c r="L39" s="185">
        <v>20.079999999999998</v>
      </c>
      <c r="M39" s="184">
        <v>27.08</v>
      </c>
      <c r="N39" s="185">
        <v>3.09</v>
      </c>
      <c r="O39" s="185">
        <v>10.09</v>
      </c>
      <c r="P39" s="184">
        <v>17.09</v>
      </c>
    </row>
    <row r="40" spans="1:22" x14ac:dyDescent="0.25">
      <c r="A40" s="8"/>
    </row>
    <row r="41" spans="1:22" x14ac:dyDescent="0.25">
      <c r="A41" s="8" t="s">
        <v>393</v>
      </c>
    </row>
    <row r="42" spans="1:22" x14ac:dyDescent="0.25">
      <c r="A42" s="8"/>
    </row>
    <row r="43" spans="1:22" x14ac:dyDescent="0.25">
      <c r="A43" s="8"/>
    </row>
    <row r="44" spans="1:22" x14ac:dyDescent="0.25">
      <c r="A44" s="8"/>
    </row>
    <row r="45" spans="1:22" x14ac:dyDescent="0.25">
      <c r="A45" s="8"/>
    </row>
    <row r="46" spans="1:22" x14ac:dyDescent="0.25">
      <c r="A46" s="8"/>
    </row>
    <row r="47" spans="1:22" x14ac:dyDescent="0.25">
      <c r="A47" s="8"/>
    </row>
  </sheetData>
  <mergeCells count="12">
    <mergeCell ref="B38:D38"/>
    <mergeCell ref="E38:I38"/>
    <mergeCell ref="J38:M38"/>
    <mergeCell ref="N38:P38"/>
    <mergeCell ref="B1:D1"/>
    <mergeCell ref="E1:I1"/>
    <mergeCell ref="J1:M1"/>
    <mergeCell ref="N1:P1"/>
    <mergeCell ref="B21:D21"/>
    <mergeCell ref="E21:I21"/>
    <mergeCell ref="J21:M21"/>
    <mergeCell ref="N21:P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AP161"/>
  <sheetViews>
    <sheetView tabSelected="1" zoomScaleNormal="100" workbookViewId="0">
      <pane xSplit="5" ySplit="4" topLeftCell="AA77" activePane="bottomRight" state="frozen"/>
      <selection pane="topRight" activeCell="O1" sqref="O1"/>
      <selection pane="bottomLeft" activeCell="A4" sqref="A4"/>
      <selection pane="bottomRight" activeCell="C90" sqref="C90"/>
    </sheetView>
  </sheetViews>
  <sheetFormatPr defaultRowHeight="15" x14ac:dyDescent="0.25"/>
  <cols>
    <col min="1" max="1" width="18.140625" customWidth="1"/>
    <col min="2" max="2" width="22.28515625" bestFit="1" customWidth="1"/>
    <col min="3" max="3" width="40.42578125" bestFit="1" customWidth="1"/>
    <col min="4" max="4" width="11.42578125" style="4" bestFit="1" customWidth="1"/>
    <col min="5" max="5" width="17.42578125" style="7" customWidth="1"/>
    <col min="6" max="14" width="9.140625" style="38" customWidth="1"/>
    <col min="15" max="16" width="9.140625" style="14" customWidth="1"/>
    <col min="17" max="23" width="9.140625" style="14"/>
    <col min="24" max="29" width="9.140625" style="4"/>
    <col min="30" max="30" width="9.140625" style="4" customWidth="1"/>
    <col min="31" max="37" width="9.140625" style="4"/>
    <col min="38" max="38" width="9.5703125" style="4" bestFit="1" customWidth="1"/>
    <col min="42" max="42" width="13.5703125" customWidth="1"/>
    <col min="248" max="248" width="13.42578125" bestFit="1" customWidth="1"/>
    <col min="249" max="249" width="22.28515625" bestFit="1" customWidth="1"/>
    <col min="250" max="250" width="27.5703125" bestFit="1" customWidth="1"/>
    <col min="251" max="251" width="9.7109375" bestFit="1" customWidth="1"/>
    <col min="252" max="253" width="9.7109375" customWidth="1"/>
    <col min="254" max="254" width="14.140625" customWidth="1"/>
    <col min="255" max="255" width="15.42578125" bestFit="1" customWidth="1"/>
    <col min="256" max="256" width="15.140625" bestFit="1" customWidth="1"/>
    <col min="257" max="258" width="11.28515625" bestFit="1" customWidth="1"/>
    <col min="259" max="259" width="12" customWidth="1"/>
    <col min="260" max="260" width="13.140625" customWidth="1"/>
    <col min="261" max="266" width="7.7109375" customWidth="1"/>
    <col min="267" max="267" width="8.5703125" bestFit="1" customWidth="1"/>
    <col min="268" max="269" width="7.7109375" customWidth="1"/>
    <col min="270" max="270" width="8.5703125" bestFit="1" customWidth="1"/>
    <col min="271" max="271" width="7.7109375" customWidth="1"/>
    <col min="504" max="504" width="13.42578125" bestFit="1" customWidth="1"/>
    <col min="505" max="505" width="22.28515625" bestFit="1" customWidth="1"/>
    <col min="506" max="506" width="27.5703125" bestFit="1" customWidth="1"/>
    <col min="507" max="507" width="9.7109375" bestFit="1" customWidth="1"/>
    <col min="508" max="509" width="9.7109375" customWidth="1"/>
    <col min="510" max="510" width="14.140625" customWidth="1"/>
    <col min="511" max="511" width="15.42578125" bestFit="1" customWidth="1"/>
    <col min="512" max="512" width="15.140625" bestFit="1" customWidth="1"/>
    <col min="513" max="514" width="11.28515625" bestFit="1" customWidth="1"/>
    <col min="515" max="515" width="12" customWidth="1"/>
    <col min="516" max="516" width="13.140625" customWidth="1"/>
    <col min="517" max="522" width="7.7109375" customWidth="1"/>
    <col min="523" max="523" width="8.5703125" bestFit="1" customWidth="1"/>
    <col min="524" max="525" width="7.7109375" customWidth="1"/>
    <col min="526" max="526" width="8.5703125" bestFit="1" customWidth="1"/>
    <col min="527" max="527" width="7.7109375" customWidth="1"/>
    <col min="760" max="760" width="13.42578125" bestFit="1" customWidth="1"/>
    <col min="761" max="761" width="22.28515625" bestFit="1" customWidth="1"/>
    <col min="762" max="762" width="27.5703125" bestFit="1" customWidth="1"/>
    <col min="763" max="763" width="9.7109375" bestFit="1" customWidth="1"/>
    <col min="764" max="765" width="9.7109375" customWidth="1"/>
    <col min="766" max="766" width="14.140625" customWidth="1"/>
    <col min="767" max="767" width="15.42578125" bestFit="1" customWidth="1"/>
    <col min="768" max="768" width="15.140625" bestFit="1" customWidth="1"/>
    <col min="769" max="770" width="11.28515625" bestFit="1" customWidth="1"/>
    <col min="771" max="771" width="12" customWidth="1"/>
    <col min="772" max="772" width="13.140625" customWidth="1"/>
    <col min="773" max="778" width="7.7109375" customWidth="1"/>
    <col min="779" max="779" width="8.5703125" bestFit="1" customWidth="1"/>
    <col min="780" max="781" width="7.7109375" customWidth="1"/>
    <col min="782" max="782" width="8.5703125" bestFit="1" customWidth="1"/>
    <col min="783" max="783" width="7.7109375" customWidth="1"/>
    <col min="1016" max="1016" width="13.42578125" bestFit="1" customWidth="1"/>
    <col min="1017" max="1017" width="22.28515625" bestFit="1" customWidth="1"/>
    <col min="1018" max="1018" width="27.5703125" bestFit="1" customWidth="1"/>
    <col min="1019" max="1019" width="9.7109375" bestFit="1" customWidth="1"/>
    <col min="1020" max="1021" width="9.7109375" customWidth="1"/>
    <col min="1022" max="1022" width="14.140625" customWidth="1"/>
    <col min="1023" max="1023" width="15.42578125" bestFit="1" customWidth="1"/>
    <col min="1024" max="1024" width="15.140625" bestFit="1" customWidth="1"/>
    <col min="1025" max="1026" width="11.28515625" bestFit="1" customWidth="1"/>
    <col min="1027" max="1027" width="12" customWidth="1"/>
    <col min="1028" max="1028" width="13.140625" customWidth="1"/>
    <col min="1029" max="1034" width="7.7109375" customWidth="1"/>
    <col min="1035" max="1035" width="8.5703125" bestFit="1" customWidth="1"/>
    <col min="1036" max="1037" width="7.7109375" customWidth="1"/>
    <col min="1038" max="1038" width="8.5703125" bestFit="1" customWidth="1"/>
    <col min="1039" max="1039" width="7.7109375" customWidth="1"/>
    <col min="1272" max="1272" width="13.42578125" bestFit="1" customWidth="1"/>
    <col min="1273" max="1273" width="22.28515625" bestFit="1" customWidth="1"/>
    <col min="1274" max="1274" width="27.5703125" bestFit="1" customWidth="1"/>
    <col min="1275" max="1275" width="9.7109375" bestFit="1" customWidth="1"/>
    <col min="1276" max="1277" width="9.7109375" customWidth="1"/>
    <col min="1278" max="1278" width="14.140625" customWidth="1"/>
    <col min="1279" max="1279" width="15.42578125" bestFit="1" customWidth="1"/>
    <col min="1280" max="1280" width="15.140625" bestFit="1" customWidth="1"/>
    <col min="1281" max="1282" width="11.28515625" bestFit="1" customWidth="1"/>
    <col min="1283" max="1283" width="12" customWidth="1"/>
    <col min="1284" max="1284" width="13.140625" customWidth="1"/>
    <col min="1285" max="1290" width="7.7109375" customWidth="1"/>
    <col min="1291" max="1291" width="8.5703125" bestFit="1" customWidth="1"/>
    <col min="1292" max="1293" width="7.7109375" customWidth="1"/>
    <col min="1294" max="1294" width="8.5703125" bestFit="1" customWidth="1"/>
    <col min="1295" max="1295" width="7.7109375" customWidth="1"/>
    <col min="1528" max="1528" width="13.42578125" bestFit="1" customWidth="1"/>
    <col min="1529" max="1529" width="22.28515625" bestFit="1" customWidth="1"/>
    <col min="1530" max="1530" width="27.5703125" bestFit="1" customWidth="1"/>
    <col min="1531" max="1531" width="9.7109375" bestFit="1" customWidth="1"/>
    <col min="1532" max="1533" width="9.7109375" customWidth="1"/>
    <col min="1534" max="1534" width="14.140625" customWidth="1"/>
    <col min="1535" max="1535" width="15.42578125" bestFit="1" customWidth="1"/>
    <col min="1536" max="1536" width="15.140625" bestFit="1" customWidth="1"/>
    <col min="1537" max="1538" width="11.28515625" bestFit="1" customWidth="1"/>
    <col min="1539" max="1539" width="12" customWidth="1"/>
    <col min="1540" max="1540" width="13.140625" customWidth="1"/>
    <col min="1541" max="1546" width="7.7109375" customWidth="1"/>
    <col min="1547" max="1547" width="8.5703125" bestFit="1" customWidth="1"/>
    <col min="1548" max="1549" width="7.7109375" customWidth="1"/>
    <col min="1550" max="1550" width="8.5703125" bestFit="1" customWidth="1"/>
    <col min="1551" max="1551" width="7.7109375" customWidth="1"/>
    <col min="1784" max="1784" width="13.42578125" bestFit="1" customWidth="1"/>
    <col min="1785" max="1785" width="22.28515625" bestFit="1" customWidth="1"/>
    <col min="1786" max="1786" width="27.5703125" bestFit="1" customWidth="1"/>
    <col min="1787" max="1787" width="9.7109375" bestFit="1" customWidth="1"/>
    <col min="1788" max="1789" width="9.7109375" customWidth="1"/>
    <col min="1790" max="1790" width="14.140625" customWidth="1"/>
    <col min="1791" max="1791" width="15.42578125" bestFit="1" customWidth="1"/>
    <col min="1792" max="1792" width="15.140625" bestFit="1" customWidth="1"/>
    <col min="1793" max="1794" width="11.28515625" bestFit="1" customWidth="1"/>
    <col min="1795" max="1795" width="12" customWidth="1"/>
    <col min="1796" max="1796" width="13.140625" customWidth="1"/>
    <col min="1797" max="1802" width="7.7109375" customWidth="1"/>
    <col min="1803" max="1803" width="8.5703125" bestFit="1" customWidth="1"/>
    <col min="1804" max="1805" width="7.7109375" customWidth="1"/>
    <col min="1806" max="1806" width="8.5703125" bestFit="1" customWidth="1"/>
    <col min="1807" max="1807" width="7.7109375" customWidth="1"/>
    <col min="2040" max="2040" width="13.42578125" bestFit="1" customWidth="1"/>
    <col min="2041" max="2041" width="22.28515625" bestFit="1" customWidth="1"/>
    <col min="2042" max="2042" width="27.5703125" bestFit="1" customWidth="1"/>
    <col min="2043" max="2043" width="9.7109375" bestFit="1" customWidth="1"/>
    <col min="2044" max="2045" width="9.7109375" customWidth="1"/>
    <col min="2046" max="2046" width="14.140625" customWidth="1"/>
    <col min="2047" max="2047" width="15.42578125" bestFit="1" customWidth="1"/>
    <col min="2048" max="2048" width="15.140625" bestFit="1" customWidth="1"/>
    <col min="2049" max="2050" width="11.28515625" bestFit="1" customWidth="1"/>
    <col min="2051" max="2051" width="12" customWidth="1"/>
    <col min="2052" max="2052" width="13.140625" customWidth="1"/>
    <col min="2053" max="2058" width="7.7109375" customWidth="1"/>
    <col min="2059" max="2059" width="8.5703125" bestFit="1" customWidth="1"/>
    <col min="2060" max="2061" width="7.7109375" customWidth="1"/>
    <col min="2062" max="2062" width="8.5703125" bestFit="1" customWidth="1"/>
    <col min="2063" max="2063" width="7.7109375" customWidth="1"/>
    <col min="2296" max="2296" width="13.42578125" bestFit="1" customWidth="1"/>
    <col min="2297" max="2297" width="22.28515625" bestFit="1" customWidth="1"/>
    <col min="2298" max="2298" width="27.5703125" bestFit="1" customWidth="1"/>
    <col min="2299" max="2299" width="9.7109375" bestFit="1" customWidth="1"/>
    <col min="2300" max="2301" width="9.7109375" customWidth="1"/>
    <col min="2302" max="2302" width="14.140625" customWidth="1"/>
    <col min="2303" max="2303" width="15.42578125" bestFit="1" customWidth="1"/>
    <col min="2304" max="2304" width="15.140625" bestFit="1" customWidth="1"/>
    <col min="2305" max="2306" width="11.28515625" bestFit="1" customWidth="1"/>
    <col min="2307" max="2307" width="12" customWidth="1"/>
    <col min="2308" max="2308" width="13.140625" customWidth="1"/>
    <col min="2309" max="2314" width="7.7109375" customWidth="1"/>
    <col min="2315" max="2315" width="8.5703125" bestFit="1" customWidth="1"/>
    <col min="2316" max="2317" width="7.7109375" customWidth="1"/>
    <col min="2318" max="2318" width="8.5703125" bestFit="1" customWidth="1"/>
    <col min="2319" max="2319" width="7.7109375" customWidth="1"/>
    <col min="2552" max="2552" width="13.42578125" bestFit="1" customWidth="1"/>
    <col min="2553" max="2553" width="22.28515625" bestFit="1" customWidth="1"/>
    <col min="2554" max="2554" width="27.5703125" bestFit="1" customWidth="1"/>
    <col min="2555" max="2555" width="9.7109375" bestFit="1" customWidth="1"/>
    <col min="2556" max="2557" width="9.7109375" customWidth="1"/>
    <col min="2558" max="2558" width="14.140625" customWidth="1"/>
    <col min="2559" max="2559" width="15.42578125" bestFit="1" customWidth="1"/>
    <col min="2560" max="2560" width="15.140625" bestFit="1" customWidth="1"/>
    <col min="2561" max="2562" width="11.28515625" bestFit="1" customWidth="1"/>
    <col min="2563" max="2563" width="12" customWidth="1"/>
    <col min="2564" max="2564" width="13.140625" customWidth="1"/>
    <col min="2565" max="2570" width="7.7109375" customWidth="1"/>
    <col min="2571" max="2571" width="8.5703125" bestFit="1" customWidth="1"/>
    <col min="2572" max="2573" width="7.7109375" customWidth="1"/>
    <col min="2574" max="2574" width="8.5703125" bestFit="1" customWidth="1"/>
    <col min="2575" max="2575" width="7.7109375" customWidth="1"/>
    <col min="2808" max="2808" width="13.42578125" bestFit="1" customWidth="1"/>
    <col min="2809" max="2809" width="22.28515625" bestFit="1" customWidth="1"/>
    <col min="2810" max="2810" width="27.5703125" bestFit="1" customWidth="1"/>
    <col min="2811" max="2811" width="9.7109375" bestFit="1" customWidth="1"/>
    <col min="2812" max="2813" width="9.7109375" customWidth="1"/>
    <col min="2814" max="2814" width="14.140625" customWidth="1"/>
    <col min="2815" max="2815" width="15.42578125" bestFit="1" customWidth="1"/>
    <col min="2816" max="2816" width="15.140625" bestFit="1" customWidth="1"/>
    <col min="2817" max="2818" width="11.28515625" bestFit="1" customWidth="1"/>
    <col min="2819" max="2819" width="12" customWidth="1"/>
    <col min="2820" max="2820" width="13.140625" customWidth="1"/>
    <col min="2821" max="2826" width="7.7109375" customWidth="1"/>
    <col min="2827" max="2827" width="8.5703125" bestFit="1" customWidth="1"/>
    <col min="2828" max="2829" width="7.7109375" customWidth="1"/>
    <col min="2830" max="2830" width="8.5703125" bestFit="1" customWidth="1"/>
    <col min="2831" max="2831" width="7.7109375" customWidth="1"/>
    <col min="3064" max="3064" width="13.42578125" bestFit="1" customWidth="1"/>
    <col min="3065" max="3065" width="22.28515625" bestFit="1" customWidth="1"/>
    <col min="3066" max="3066" width="27.5703125" bestFit="1" customWidth="1"/>
    <col min="3067" max="3067" width="9.7109375" bestFit="1" customWidth="1"/>
    <col min="3068" max="3069" width="9.7109375" customWidth="1"/>
    <col min="3070" max="3070" width="14.140625" customWidth="1"/>
    <col min="3071" max="3071" width="15.42578125" bestFit="1" customWidth="1"/>
    <col min="3072" max="3072" width="15.140625" bestFit="1" customWidth="1"/>
    <col min="3073" max="3074" width="11.28515625" bestFit="1" customWidth="1"/>
    <col min="3075" max="3075" width="12" customWidth="1"/>
    <col min="3076" max="3076" width="13.140625" customWidth="1"/>
    <col min="3077" max="3082" width="7.7109375" customWidth="1"/>
    <col min="3083" max="3083" width="8.5703125" bestFit="1" customWidth="1"/>
    <col min="3084" max="3085" width="7.7109375" customWidth="1"/>
    <col min="3086" max="3086" width="8.5703125" bestFit="1" customWidth="1"/>
    <col min="3087" max="3087" width="7.7109375" customWidth="1"/>
    <col min="3320" max="3320" width="13.42578125" bestFit="1" customWidth="1"/>
    <col min="3321" max="3321" width="22.28515625" bestFit="1" customWidth="1"/>
    <col min="3322" max="3322" width="27.5703125" bestFit="1" customWidth="1"/>
    <col min="3323" max="3323" width="9.7109375" bestFit="1" customWidth="1"/>
    <col min="3324" max="3325" width="9.7109375" customWidth="1"/>
    <col min="3326" max="3326" width="14.140625" customWidth="1"/>
    <col min="3327" max="3327" width="15.42578125" bestFit="1" customWidth="1"/>
    <col min="3328" max="3328" width="15.140625" bestFit="1" customWidth="1"/>
    <col min="3329" max="3330" width="11.28515625" bestFit="1" customWidth="1"/>
    <col min="3331" max="3331" width="12" customWidth="1"/>
    <col min="3332" max="3332" width="13.140625" customWidth="1"/>
    <col min="3333" max="3338" width="7.7109375" customWidth="1"/>
    <col min="3339" max="3339" width="8.5703125" bestFit="1" customWidth="1"/>
    <col min="3340" max="3341" width="7.7109375" customWidth="1"/>
    <col min="3342" max="3342" width="8.5703125" bestFit="1" customWidth="1"/>
    <col min="3343" max="3343" width="7.7109375" customWidth="1"/>
    <col min="3576" max="3576" width="13.42578125" bestFit="1" customWidth="1"/>
    <col min="3577" max="3577" width="22.28515625" bestFit="1" customWidth="1"/>
    <col min="3578" max="3578" width="27.5703125" bestFit="1" customWidth="1"/>
    <col min="3579" max="3579" width="9.7109375" bestFit="1" customWidth="1"/>
    <col min="3580" max="3581" width="9.7109375" customWidth="1"/>
    <col min="3582" max="3582" width="14.140625" customWidth="1"/>
    <col min="3583" max="3583" width="15.42578125" bestFit="1" customWidth="1"/>
    <col min="3584" max="3584" width="15.140625" bestFit="1" customWidth="1"/>
    <col min="3585" max="3586" width="11.28515625" bestFit="1" customWidth="1"/>
    <col min="3587" max="3587" width="12" customWidth="1"/>
    <col min="3588" max="3588" width="13.140625" customWidth="1"/>
    <col min="3589" max="3594" width="7.7109375" customWidth="1"/>
    <col min="3595" max="3595" width="8.5703125" bestFit="1" customWidth="1"/>
    <col min="3596" max="3597" width="7.7109375" customWidth="1"/>
    <col min="3598" max="3598" width="8.5703125" bestFit="1" customWidth="1"/>
    <col min="3599" max="3599" width="7.7109375" customWidth="1"/>
    <col min="3832" max="3832" width="13.42578125" bestFit="1" customWidth="1"/>
    <col min="3833" max="3833" width="22.28515625" bestFit="1" customWidth="1"/>
    <col min="3834" max="3834" width="27.5703125" bestFit="1" customWidth="1"/>
    <col min="3835" max="3835" width="9.7109375" bestFit="1" customWidth="1"/>
    <col min="3836" max="3837" width="9.7109375" customWidth="1"/>
    <col min="3838" max="3838" width="14.140625" customWidth="1"/>
    <col min="3839" max="3839" width="15.42578125" bestFit="1" customWidth="1"/>
    <col min="3840" max="3840" width="15.140625" bestFit="1" customWidth="1"/>
    <col min="3841" max="3842" width="11.28515625" bestFit="1" customWidth="1"/>
    <col min="3843" max="3843" width="12" customWidth="1"/>
    <col min="3844" max="3844" width="13.140625" customWidth="1"/>
    <col min="3845" max="3850" width="7.7109375" customWidth="1"/>
    <col min="3851" max="3851" width="8.5703125" bestFit="1" customWidth="1"/>
    <col min="3852" max="3853" width="7.7109375" customWidth="1"/>
    <col min="3854" max="3854" width="8.5703125" bestFit="1" customWidth="1"/>
    <col min="3855" max="3855" width="7.7109375" customWidth="1"/>
    <col min="4088" max="4088" width="13.42578125" bestFit="1" customWidth="1"/>
    <col min="4089" max="4089" width="22.28515625" bestFit="1" customWidth="1"/>
    <col min="4090" max="4090" width="27.5703125" bestFit="1" customWidth="1"/>
    <col min="4091" max="4091" width="9.7109375" bestFit="1" customWidth="1"/>
    <col min="4092" max="4093" width="9.7109375" customWidth="1"/>
    <col min="4094" max="4094" width="14.140625" customWidth="1"/>
    <col min="4095" max="4095" width="15.42578125" bestFit="1" customWidth="1"/>
    <col min="4096" max="4096" width="15.140625" bestFit="1" customWidth="1"/>
    <col min="4097" max="4098" width="11.28515625" bestFit="1" customWidth="1"/>
    <col min="4099" max="4099" width="12" customWidth="1"/>
    <col min="4100" max="4100" width="13.140625" customWidth="1"/>
    <col min="4101" max="4106" width="7.7109375" customWidth="1"/>
    <col min="4107" max="4107" width="8.5703125" bestFit="1" customWidth="1"/>
    <col min="4108" max="4109" width="7.7109375" customWidth="1"/>
    <col min="4110" max="4110" width="8.5703125" bestFit="1" customWidth="1"/>
    <col min="4111" max="4111" width="7.7109375" customWidth="1"/>
    <col min="4344" max="4344" width="13.42578125" bestFit="1" customWidth="1"/>
    <col min="4345" max="4345" width="22.28515625" bestFit="1" customWidth="1"/>
    <col min="4346" max="4346" width="27.5703125" bestFit="1" customWidth="1"/>
    <col min="4347" max="4347" width="9.7109375" bestFit="1" customWidth="1"/>
    <col min="4348" max="4349" width="9.7109375" customWidth="1"/>
    <col min="4350" max="4350" width="14.140625" customWidth="1"/>
    <col min="4351" max="4351" width="15.42578125" bestFit="1" customWidth="1"/>
    <col min="4352" max="4352" width="15.140625" bestFit="1" customWidth="1"/>
    <col min="4353" max="4354" width="11.28515625" bestFit="1" customWidth="1"/>
    <col min="4355" max="4355" width="12" customWidth="1"/>
    <col min="4356" max="4356" width="13.140625" customWidth="1"/>
    <col min="4357" max="4362" width="7.7109375" customWidth="1"/>
    <col min="4363" max="4363" width="8.5703125" bestFit="1" customWidth="1"/>
    <col min="4364" max="4365" width="7.7109375" customWidth="1"/>
    <col min="4366" max="4366" width="8.5703125" bestFit="1" customWidth="1"/>
    <col min="4367" max="4367" width="7.7109375" customWidth="1"/>
    <col min="4600" max="4600" width="13.42578125" bestFit="1" customWidth="1"/>
    <col min="4601" max="4601" width="22.28515625" bestFit="1" customWidth="1"/>
    <col min="4602" max="4602" width="27.5703125" bestFit="1" customWidth="1"/>
    <col min="4603" max="4603" width="9.7109375" bestFit="1" customWidth="1"/>
    <col min="4604" max="4605" width="9.7109375" customWidth="1"/>
    <col min="4606" max="4606" width="14.140625" customWidth="1"/>
    <col min="4607" max="4607" width="15.42578125" bestFit="1" customWidth="1"/>
    <col min="4608" max="4608" width="15.140625" bestFit="1" customWidth="1"/>
    <col min="4609" max="4610" width="11.28515625" bestFit="1" customWidth="1"/>
    <col min="4611" max="4611" width="12" customWidth="1"/>
    <col min="4612" max="4612" width="13.140625" customWidth="1"/>
    <col min="4613" max="4618" width="7.7109375" customWidth="1"/>
    <col min="4619" max="4619" width="8.5703125" bestFit="1" customWidth="1"/>
    <col min="4620" max="4621" width="7.7109375" customWidth="1"/>
    <col min="4622" max="4622" width="8.5703125" bestFit="1" customWidth="1"/>
    <col min="4623" max="4623" width="7.7109375" customWidth="1"/>
    <col min="4856" max="4856" width="13.42578125" bestFit="1" customWidth="1"/>
    <col min="4857" max="4857" width="22.28515625" bestFit="1" customWidth="1"/>
    <col min="4858" max="4858" width="27.5703125" bestFit="1" customWidth="1"/>
    <col min="4859" max="4859" width="9.7109375" bestFit="1" customWidth="1"/>
    <col min="4860" max="4861" width="9.7109375" customWidth="1"/>
    <col min="4862" max="4862" width="14.140625" customWidth="1"/>
    <col min="4863" max="4863" width="15.42578125" bestFit="1" customWidth="1"/>
    <col min="4864" max="4864" width="15.140625" bestFit="1" customWidth="1"/>
    <col min="4865" max="4866" width="11.28515625" bestFit="1" customWidth="1"/>
    <col min="4867" max="4867" width="12" customWidth="1"/>
    <col min="4868" max="4868" width="13.140625" customWidth="1"/>
    <col min="4869" max="4874" width="7.7109375" customWidth="1"/>
    <col min="4875" max="4875" width="8.5703125" bestFit="1" customWidth="1"/>
    <col min="4876" max="4877" width="7.7109375" customWidth="1"/>
    <col min="4878" max="4878" width="8.5703125" bestFit="1" customWidth="1"/>
    <col min="4879" max="4879" width="7.7109375" customWidth="1"/>
    <col min="5112" max="5112" width="13.42578125" bestFit="1" customWidth="1"/>
    <col min="5113" max="5113" width="22.28515625" bestFit="1" customWidth="1"/>
    <col min="5114" max="5114" width="27.5703125" bestFit="1" customWidth="1"/>
    <col min="5115" max="5115" width="9.7109375" bestFit="1" customWidth="1"/>
    <col min="5116" max="5117" width="9.7109375" customWidth="1"/>
    <col min="5118" max="5118" width="14.140625" customWidth="1"/>
    <col min="5119" max="5119" width="15.42578125" bestFit="1" customWidth="1"/>
    <col min="5120" max="5120" width="15.140625" bestFit="1" customWidth="1"/>
    <col min="5121" max="5122" width="11.28515625" bestFit="1" customWidth="1"/>
    <col min="5123" max="5123" width="12" customWidth="1"/>
    <col min="5124" max="5124" width="13.140625" customWidth="1"/>
    <col min="5125" max="5130" width="7.7109375" customWidth="1"/>
    <col min="5131" max="5131" width="8.5703125" bestFit="1" customWidth="1"/>
    <col min="5132" max="5133" width="7.7109375" customWidth="1"/>
    <col min="5134" max="5134" width="8.5703125" bestFit="1" customWidth="1"/>
    <col min="5135" max="5135" width="7.7109375" customWidth="1"/>
    <col min="5368" max="5368" width="13.42578125" bestFit="1" customWidth="1"/>
    <col min="5369" max="5369" width="22.28515625" bestFit="1" customWidth="1"/>
    <col min="5370" max="5370" width="27.5703125" bestFit="1" customWidth="1"/>
    <col min="5371" max="5371" width="9.7109375" bestFit="1" customWidth="1"/>
    <col min="5372" max="5373" width="9.7109375" customWidth="1"/>
    <col min="5374" max="5374" width="14.140625" customWidth="1"/>
    <col min="5375" max="5375" width="15.42578125" bestFit="1" customWidth="1"/>
    <col min="5376" max="5376" width="15.140625" bestFit="1" customWidth="1"/>
    <col min="5377" max="5378" width="11.28515625" bestFit="1" customWidth="1"/>
    <col min="5379" max="5379" width="12" customWidth="1"/>
    <col min="5380" max="5380" width="13.140625" customWidth="1"/>
    <col min="5381" max="5386" width="7.7109375" customWidth="1"/>
    <col min="5387" max="5387" width="8.5703125" bestFit="1" customWidth="1"/>
    <col min="5388" max="5389" width="7.7109375" customWidth="1"/>
    <col min="5390" max="5390" width="8.5703125" bestFit="1" customWidth="1"/>
    <col min="5391" max="5391" width="7.7109375" customWidth="1"/>
    <col min="5624" max="5624" width="13.42578125" bestFit="1" customWidth="1"/>
    <col min="5625" max="5625" width="22.28515625" bestFit="1" customWidth="1"/>
    <col min="5626" max="5626" width="27.5703125" bestFit="1" customWidth="1"/>
    <col min="5627" max="5627" width="9.7109375" bestFit="1" customWidth="1"/>
    <col min="5628" max="5629" width="9.7109375" customWidth="1"/>
    <col min="5630" max="5630" width="14.140625" customWidth="1"/>
    <col min="5631" max="5631" width="15.42578125" bestFit="1" customWidth="1"/>
    <col min="5632" max="5632" width="15.140625" bestFit="1" customWidth="1"/>
    <col min="5633" max="5634" width="11.28515625" bestFit="1" customWidth="1"/>
    <col min="5635" max="5635" width="12" customWidth="1"/>
    <col min="5636" max="5636" width="13.140625" customWidth="1"/>
    <col min="5637" max="5642" width="7.7109375" customWidth="1"/>
    <col min="5643" max="5643" width="8.5703125" bestFit="1" customWidth="1"/>
    <col min="5644" max="5645" width="7.7109375" customWidth="1"/>
    <col min="5646" max="5646" width="8.5703125" bestFit="1" customWidth="1"/>
    <col min="5647" max="5647" width="7.7109375" customWidth="1"/>
    <col min="5880" max="5880" width="13.42578125" bestFit="1" customWidth="1"/>
    <col min="5881" max="5881" width="22.28515625" bestFit="1" customWidth="1"/>
    <col min="5882" max="5882" width="27.5703125" bestFit="1" customWidth="1"/>
    <col min="5883" max="5883" width="9.7109375" bestFit="1" customWidth="1"/>
    <col min="5884" max="5885" width="9.7109375" customWidth="1"/>
    <col min="5886" max="5886" width="14.140625" customWidth="1"/>
    <col min="5887" max="5887" width="15.42578125" bestFit="1" customWidth="1"/>
    <col min="5888" max="5888" width="15.140625" bestFit="1" customWidth="1"/>
    <col min="5889" max="5890" width="11.28515625" bestFit="1" customWidth="1"/>
    <col min="5891" max="5891" width="12" customWidth="1"/>
    <col min="5892" max="5892" width="13.140625" customWidth="1"/>
    <col min="5893" max="5898" width="7.7109375" customWidth="1"/>
    <col min="5899" max="5899" width="8.5703125" bestFit="1" customWidth="1"/>
    <col min="5900" max="5901" width="7.7109375" customWidth="1"/>
    <col min="5902" max="5902" width="8.5703125" bestFit="1" customWidth="1"/>
    <col min="5903" max="5903" width="7.7109375" customWidth="1"/>
    <col min="6136" max="6136" width="13.42578125" bestFit="1" customWidth="1"/>
    <col min="6137" max="6137" width="22.28515625" bestFit="1" customWidth="1"/>
    <col min="6138" max="6138" width="27.5703125" bestFit="1" customWidth="1"/>
    <col min="6139" max="6139" width="9.7109375" bestFit="1" customWidth="1"/>
    <col min="6140" max="6141" width="9.7109375" customWidth="1"/>
    <col min="6142" max="6142" width="14.140625" customWidth="1"/>
    <col min="6143" max="6143" width="15.42578125" bestFit="1" customWidth="1"/>
    <col min="6144" max="6144" width="15.140625" bestFit="1" customWidth="1"/>
    <col min="6145" max="6146" width="11.28515625" bestFit="1" customWidth="1"/>
    <col min="6147" max="6147" width="12" customWidth="1"/>
    <col min="6148" max="6148" width="13.140625" customWidth="1"/>
    <col min="6149" max="6154" width="7.7109375" customWidth="1"/>
    <col min="6155" max="6155" width="8.5703125" bestFit="1" customWidth="1"/>
    <col min="6156" max="6157" width="7.7109375" customWidth="1"/>
    <col min="6158" max="6158" width="8.5703125" bestFit="1" customWidth="1"/>
    <col min="6159" max="6159" width="7.7109375" customWidth="1"/>
    <col min="6392" max="6392" width="13.42578125" bestFit="1" customWidth="1"/>
    <col min="6393" max="6393" width="22.28515625" bestFit="1" customWidth="1"/>
    <col min="6394" max="6394" width="27.5703125" bestFit="1" customWidth="1"/>
    <col min="6395" max="6395" width="9.7109375" bestFit="1" customWidth="1"/>
    <col min="6396" max="6397" width="9.7109375" customWidth="1"/>
    <col min="6398" max="6398" width="14.140625" customWidth="1"/>
    <col min="6399" max="6399" width="15.42578125" bestFit="1" customWidth="1"/>
    <col min="6400" max="6400" width="15.140625" bestFit="1" customWidth="1"/>
    <col min="6401" max="6402" width="11.28515625" bestFit="1" customWidth="1"/>
    <col min="6403" max="6403" width="12" customWidth="1"/>
    <col min="6404" max="6404" width="13.140625" customWidth="1"/>
    <col min="6405" max="6410" width="7.7109375" customWidth="1"/>
    <col min="6411" max="6411" width="8.5703125" bestFit="1" customWidth="1"/>
    <col min="6412" max="6413" width="7.7109375" customWidth="1"/>
    <col min="6414" max="6414" width="8.5703125" bestFit="1" customWidth="1"/>
    <col min="6415" max="6415" width="7.7109375" customWidth="1"/>
    <col min="6648" max="6648" width="13.42578125" bestFit="1" customWidth="1"/>
    <col min="6649" max="6649" width="22.28515625" bestFit="1" customWidth="1"/>
    <col min="6650" max="6650" width="27.5703125" bestFit="1" customWidth="1"/>
    <col min="6651" max="6651" width="9.7109375" bestFit="1" customWidth="1"/>
    <col min="6652" max="6653" width="9.7109375" customWidth="1"/>
    <col min="6654" max="6654" width="14.140625" customWidth="1"/>
    <col min="6655" max="6655" width="15.42578125" bestFit="1" customWidth="1"/>
    <col min="6656" max="6656" width="15.140625" bestFit="1" customWidth="1"/>
    <col min="6657" max="6658" width="11.28515625" bestFit="1" customWidth="1"/>
    <col min="6659" max="6659" width="12" customWidth="1"/>
    <col min="6660" max="6660" width="13.140625" customWidth="1"/>
    <col min="6661" max="6666" width="7.7109375" customWidth="1"/>
    <col min="6667" max="6667" width="8.5703125" bestFit="1" customWidth="1"/>
    <col min="6668" max="6669" width="7.7109375" customWidth="1"/>
    <col min="6670" max="6670" width="8.5703125" bestFit="1" customWidth="1"/>
    <col min="6671" max="6671" width="7.7109375" customWidth="1"/>
    <col min="6904" max="6904" width="13.42578125" bestFit="1" customWidth="1"/>
    <col min="6905" max="6905" width="22.28515625" bestFit="1" customWidth="1"/>
    <col min="6906" max="6906" width="27.5703125" bestFit="1" customWidth="1"/>
    <col min="6907" max="6907" width="9.7109375" bestFit="1" customWidth="1"/>
    <col min="6908" max="6909" width="9.7109375" customWidth="1"/>
    <col min="6910" max="6910" width="14.140625" customWidth="1"/>
    <col min="6911" max="6911" width="15.42578125" bestFit="1" customWidth="1"/>
    <col min="6912" max="6912" width="15.140625" bestFit="1" customWidth="1"/>
    <col min="6913" max="6914" width="11.28515625" bestFit="1" customWidth="1"/>
    <col min="6915" max="6915" width="12" customWidth="1"/>
    <col min="6916" max="6916" width="13.140625" customWidth="1"/>
    <col min="6917" max="6922" width="7.7109375" customWidth="1"/>
    <col min="6923" max="6923" width="8.5703125" bestFit="1" customWidth="1"/>
    <col min="6924" max="6925" width="7.7109375" customWidth="1"/>
    <col min="6926" max="6926" width="8.5703125" bestFit="1" customWidth="1"/>
    <col min="6927" max="6927" width="7.7109375" customWidth="1"/>
    <col min="7160" max="7160" width="13.42578125" bestFit="1" customWidth="1"/>
    <col min="7161" max="7161" width="22.28515625" bestFit="1" customWidth="1"/>
    <col min="7162" max="7162" width="27.5703125" bestFit="1" customWidth="1"/>
    <col min="7163" max="7163" width="9.7109375" bestFit="1" customWidth="1"/>
    <col min="7164" max="7165" width="9.7109375" customWidth="1"/>
    <col min="7166" max="7166" width="14.140625" customWidth="1"/>
    <col min="7167" max="7167" width="15.42578125" bestFit="1" customWidth="1"/>
    <col min="7168" max="7168" width="15.140625" bestFit="1" customWidth="1"/>
    <col min="7169" max="7170" width="11.28515625" bestFit="1" customWidth="1"/>
    <col min="7171" max="7171" width="12" customWidth="1"/>
    <col min="7172" max="7172" width="13.140625" customWidth="1"/>
    <col min="7173" max="7178" width="7.7109375" customWidth="1"/>
    <col min="7179" max="7179" width="8.5703125" bestFit="1" customWidth="1"/>
    <col min="7180" max="7181" width="7.7109375" customWidth="1"/>
    <col min="7182" max="7182" width="8.5703125" bestFit="1" customWidth="1"/>
    <col min="7183" max="7183" width="7.7109375" customWidth="1"/>
    <col min="7416" max="7416" width="13.42578125" bestFit="1" customWidth="1"/>
    <col min="7417" max="7417" width="22.28515625" bestFit="1" customWidth="1"/>
    <col min="7418" max="7418" width="27.5703125" bestFit="1" customWidth="1"/>
    <col min="7419" max="7419" width="9.7109375" bestFit="1" customWidth="1"/>
    <col min="7420" max="7421" width="9.7109375" customWidth="1"/>
    <col min="7422" max="7422" width="14.140625" customWidth="1"/>
    <col min="7423" max="7423" width="15.42578125" bestFit="1" customWidth="1"/>
    <col min="7424" max="7424" width="15.140625" bestFit="1" customWidth="1"/>
    <col min="7425" max="7426" width="11.28515625" bestFit="1" customWidth="1"/>
    <col min="7427" max="7427" width="12" customWidth="1"/>
    <col min="7428" max="7428" width="13.140625" customWidth="1"/>
    <col min="7429" max="7434" width="7.7109375" customWidth="1"/>
    <col min="7435" max="7435" width="8.5703125" bestFit="1" customWidth="1"/>
    <col min="7436" max="7437" width="7.7109375" customWidth="1"/>
    <col min="7438" max="7438" width="8.5703125" bestFit="1" customWidth="1"/>
    <col min="7439" max="7439" width="7.7109375" customWidth="1"/>
    <col min="7672" max="7672" width="13.42578125" bestFit="1" customWidth="1"/>
    <col min="7673" max="7673" width="22.28515625" bestFit="1" customWidth="1"/>
    <col min="7674" max="7674" width="27.5703125" bestFit="1" customWidth="1"/>
    <col min="7675" max="7675" width="9.7109375" bestFit="1" customWidth="1"/>
    <col min="7676" max="7677" width="9.7109375" customWidth="1"/>
    <col min="7678" max="7678" width="14.140625" customWidth="1"/>
    <col min="7679" max="7679" width="15.42578125" bestFit="1" customWidth="1"/>
    <col min="7680" max="7680" width="15.140625" bestFit="1" customWidth="1"/>
    <col min="7681" max="7682" width="11.28515625" bestFit="1" customWidth="1"/>
    <col min="7683" max="7683" width="12" customWidth="1"/>
    <col min="7684" max="7684" width="13.140625" customWidth="1"/>
    <col min="7685" max="7690" width="7.7109375" customWidth="1"/>
    <col min="7691" max="7691" width="8.5703125" bestFit="1" customWidth="1"/>
    <col min="7692" max="7693" width="7.7109375" customWidth="1"/>
    <col min="7694" max="7694" width="8.5703125" bestFit="1" customWidth="1"/>
    <col min="7695" max="7695" width="7.7109375" customWidth="1"/>
    <col min="7928" max="7928" width="13.42578125" bestFit="1" customWidth="1"/>
    <col min="7929" max="7929" width="22.28515625" bestFit="1" customWidth="1"/>
    <col min="7930" max="7930" width="27.5703125" bestFit="1" customWidth="1"/>
    <col min="7931" max="7931" width="9.7109375" bestFit="1" customWidth="1"/>
    <col min="7932" max="7933" width="9.7109375" customWidth="1"/>
    <col min="7934" max="7934" width="14.140625" customWidth="1"/>
    <col min="7935" max="7935" width="15.42578125" bestFit="1" customWidth="1"/>
    <col min="7936" max="7936" width="15.140625" bestFit="1" customWidth="1"/>
    <col min="7937" max="7938" width="11.28515625" bestFit="1" customWidth="1"/>
    <col min="7939" max="7939" width="12" customWidth="1"/>
    <col min="7940" max="7940" width="13.140625" customWidth="1"/>
    <col min="7941" max="7946" width="7.7109375" customWidth="1"/>
    <col min="7947" max="7947" width="8.5703125" bestFit="1" customWidth="1"/>
    <col min="7948" max="7949" width="7.7109375" customWidth="1"/>
    <col min="7950" max="7950" width="8.5703125" bestFit="1" customWidth="1"/>
    <col min="7951" max="7951" width="7.7109375" customWidth="1"/>
    <col min="8184" max="8184" width="13.42578125" bestFit="1" customWidth="1"/>
    <col min="8185" max="8185" width="22.28515625" bestFit="1" customWidth="1"/>
    <col min="8186" max="8186" width="27.5703125" bestFit="1" customWidth="1"/>
    <col min="8187" max="8187" width="9.7109375" bestFit="1" customWidth="1"/>
    <col min="8188" max="8189" width="9.7109375" customWidth="1"/>
    <col min="8190" max="8190" width="14.140625" customWidth="1"/>
    <col min="8191" max="8191" width="15.42578125" bestFit="1" customWidth="1"/>
    <col min="8192" max="8192" width="15.140625" bestFit="1" customWidth="1"/>
    <col min="8193" max="8194" width="11.28515625" bestFit="1" customWidth="1"/>
    <col min="8195" max="8195" width="12" customWidth="1"/>
    <col min="8196" max="8196" width="13.140625" customWidth="1"/>
    <col min="8197" max="8202" width="7.7109375" customWidth="1"/>
    <col min="8203" max="8203" width="8.5703125" bestFit="1" customWidth="1"/>
    <col min="8204" max="8205" width="7.7109375" customWidth="1"/>
    <col min="8206" max="8206" width="8.5703125" bestFit="1" customWidth="1"/>
    <col min="8207" max="8207" width="7.7109375" customWidth="1"/>
    <col min="8440" max="8440" width="13.42578125" bestFit="1" customWidth="1"/>
    <col min="8441" max="8441" width="22.28515625" bestFit="1" customWidth="1"/>
    <col min="8442" max="8442" width="27.5703125" bestFit="1" customWidth="1"/>
    <col min="8443" max="8443" width="9.7109375" bestFit="1" customWidth="1"/>
    <col min="8444" max="8445" width="9.7109375" customWidth="1"/>
    <col min="8446" max="8446" width="14.140625" customWidth="1"/>
    <col min="8447" max="8447" width="15.42578125" bestFit="1" customWidth="1"/>
    <col min="8448" max="8448" width="15.140625" bestFit="1" customWidth="1"/>
    <col min="8449" max="8450" width="11.28515625" bestFit="1" customWidth="1"/>
    <col min="8451" max="8451" width="12" customWidth="1"/>
    <col min="8452" max="8452" width="13.140625" customWidth="1"/>
    <col min="8453" max="8458" width="7.7109375" customWidth="1"/>
    <col min="8459" max="8459" width="8.5703125" bestFit="1" customWidth="1"/>
    <col min="8460" max="8461" width="7.7109375" customWidth="1"/>
    <col min="8462" max="8462" width="8.5703125" bestFit="1" customWidth="1"/>
    <col min="8463" max="8463" width="7.7109375" customWidth="1"/>
    <col min="8696" max="8696" width="13.42578125" bestFit="1" customWidth="1"/>
    <col min="8697" max="8697" width="22.28515625" bestFit="1" customWidth="1"/>
    <col min="8698" max="8698" width="27.5703125" bestFit="1" customWidth="1"/>
    <col min="8699" max="8699" width="9.7109375" bestFit="1" customWidth="1"/>
    <col min="8700" max="8701" width="9.7109375" customWidth="1"/>
    <col min="8702" max="8702" width="14.140625" customWidth="1"/>
    <col min="8703" max="8703" width="15.42578125" bestFit="1" customWidth="1"/>
    <col min="8704" max="8704" width="15.140625" bestFit="1" customWidth="1"/>
    <col min="8705" max="8706" width="11.28515625" bestFit="1" customWidth="1"/>
    <col min="8707" max="8707" width="12" customWidth="1"/>
    <col min="8708" max="8708" width="13.140625" customWidth="1"/>
    <col min="8709" max="8714" width="7.7109375" customWidth="1"/>
    <col min="8715" max="8715" width="8.5703125" bestFit="1" customWidth="1"/>
    <col min="8716" max="8717" width="7.7109375" customWidth="1"/>
    <col min="8718" max="8718" width="8.5703125" bestFit="1" customWidth="1"/>
    <col min="8719" max="8719" width="7.7109375" customWidth="1"/>
    <col min="8952" max="8952" width="13.42578125" bestFit="1" customWidth="1"/>
    <col min="8953" max="8953" width="22.28515625" bestFit="1" customWidth="1"/>
    <col min="8954" max="8954" width="27.5703125" bestFit="1" customWidth="1"/>
    <col min="8955" max="8955" width="9.7109375" bestFit="1" customWidth="1"/>
    <col min="8956" max="8957" width="9.7109375" customWidth="1"/>
    <col min="8958" max="8958" width="14.140625" customWidth="1"/>
    <col min="8959" max="8959" width="15.42578125" bestFit="1" customWidth="1"/>
    <col min="8960" max="8960" width="15.140625" bestFit="1" customWidth="1"/>
    <col min="8961" max="8962" width="11.28515625" bestFit="1" customWidth="1"/>
    <col min="8963" max="8963" width="12" customWidth="1"/>
    <col min="8964" max="8964" width="13.140625" customWidth="1"/>
    <col min="8965" max="8970" width="7.7109375" customWidth="1"/>
    <col min="8971" max="8971" width="8.5703125" bestFit="1" customWidth="1"/>
    <col min="8972" max="8973" width="7.7109375" customWidth="1"/>
    <col min="8974" max="8974" width="8.5703125" bestFit="1" customWidth="1"/>
    <col min="8975" max="8975" width="7.7109375" customWidth="1"/>
    <col min="9208" max="9208" width="13.42578125" bestFit="1" customWidth="1"/>
    <col min="9209" max="9209" width="22.28515625" bestFit="1" customWidth="1"/>
    <col min="9210" max="9210" width="27.5703125" bestFit="1" customWidth="1"/>
    <col min="9211" max="9211" width="9.7109375" bestFit="1" customWidth="1"/>
    <col min="9212" max="9213" width="9.7109375" customWidth="1"/>
    <col min="9214" max="9214" width="14.140625" customWidth="1"/>
    <col min="9215" max="9215" width="15.42578125" bestFit="1" customWidth="1"/>
    <col min="9216" max="9216" width="15.140625" bestFit="1" customWidth="1"/>
    <col min="9217" max="9218" width="11.28515625" bestFit="1" customWidth="1"/>
    <col min="9219" max="9219" width="12" customWidth="1"/>
    <col min="9220" max="9220" width="13.140625" customWidth="1"/>
    <col min="9221" max="9226" width="7.7109375" customWidth="1"/>
    <col min="9227" max="9227" width="8.5703125" bestFit="1" customWidth="1"/>
    <col min="9228" max="9229" width="7.7109375" customWidth="1"/>
    <col min="9230" max="9230" width="8.5703125" bestFit="1" customWidth="1"/>
    <col min="9231" max="9231" width="7.7109375" customWidth="1"/>
    <col min="9464" max="9464" width="13.42578125" bestFit="1" customWidth="1"/>
    <col min="9465" max="9465" width="22.28515625" bestFit="1" customWidth="1"/>
    <col min="9466" max="9466" width="27.5703125" bestFit="1" customWidth="1"/>
    <col min="9467" max="9467" width="9.7109375" bestFit="1" customWidth="1"/>
    <col min="9468" max="9469" width="9.7109375" customWidth="1"/>
    <col min="9470" max="9470" width="14.140625" customWidth="1"/>
    <col min="9471" max="9471" width="15.42578125" bestFit="1" customWidth="1"/>
    <col min="9472" max="9472" width="15.140625" bestFit="1" customWidth="1"/>
    <col min="9473" max="9474" width="11.28515625" bestFit="1" customWidth="1"/>
    <col min="9475" max="9475" width="12" customWidth="1"/>
    <col min="9476" max="9476" width="13.140625" customWidth="1"/>
    <col min="9477" max="9482" width="7.7109375" customWidth="1"/>
    <col min="9483" max="9483" width="8.5703125" bestFit="1" customWidth="1"/>
    <col min="9484" max="9485" width="7.7109375" customWidth="1"/>
    <col min="9486" max="9486" width="8.5703125" bestFit="1" customWidth="1"/>
    <col min="9487" max="9487" width="7.7109375" customWidth="1"/>
    <col min="9720" max="9720" width="13.42578125" bestFit="1" customWidth="1"/>
    <col min="9721" max="9721" width="22.28515625" bestFit="1" customWidth="1"/>
    <col min="9722" max="9722" width="27.5703125" bestFit="1" customWidth="1"/>
    <col min="9723" max="9723" width="9.7109375" bestFit="1" customWidth="1"/>
    <col min="9724" max="9725" width="9.7109375" customWidth="1"/>
    <col min="9726" max="9726" width="14.140625" customWidth="1"/>
    <col min="9727" max="9727" width="15.42578125" bestFit="1" customWidth="1"/>
    <col min="9728" max="9728" width="15.140625" bestFit="1" customWidth="1"/>
    <col min="9729" max="9730" width="11.28515625" bestFit="1" customWidth="1"/>
    <col min="9731" max="9731" width="12" customWidth="1"/>
    <col min="9732" max="9732" width="13.140625" customWidth="1"/>
    <col min="9733" max="9738" width="7.7109375" customWidth="1"/>
    <col min="9739" max="9739" width="8.5703125" bestFit="1" customWidth="1"/>
    <col min="9740" max="9741" width="7.7109375" customWidth="1"/>
    <col min="9742" max="9742" width="8.5703125" bestFit="1" customWidth="1"/>
    <col min="9743" max="9743" width="7.7109375" customWidth="1"/>
    <col min="9976" max="9976" width="13.42578125" bestFit="1" customWidth="1"/>
    <col min="9977" max="9977" width="22.28515625" bestFit="1" customWidth="1"/>
    <col min="9978" max="9978" width="27.5703125" bestFit="1" customWidth="1"/>
    <col min="9979" max="9979" width="9.7109375" bestFit="1" customWidth="1"/>
    <col min="9980" max="9981" width="9.7109375" customWidth="1"/>
    <col min="9982" max="9982" width="14.140625" customWidth="1"/>
    <col min="9983" max="9983" width="15.42578125" bestFit="1" customWidth="1"/>
    <col min="9984" max="9984" width="15.140625" bestFit="1" customWidth="1"/>
    <col min="9985" max="9986" width="11.28515625" bestFit="1" customWidth="1"/>
    <col min="9987" max="9987" width="12" customWidth="1"/>
    <col min="9988" max="9988" width="13.140625" customWidth="1"/>
    <col min="9989" max="9994" width="7.7109375" customWidth="1"/>
    <col min="9995" max="9995" width="8.5703125" bestFit="1" customWidth="1"/>
    <col min="9996" max="9997" width="7.7109375" customWidth="1"/>
    <col min="9998" max="9998" width="8.5703125" bestFit="1" customWidth="1"/>
    <col min="9999" max="9999" width="7.7109375" customWidth="1"/>
    <col min="10232" max="10232" width="13.42578125" bestFit="1" customWidth="1"/>
    <col min="10233" max="10233" width="22.28515625" bestFit="1" customWidth="1"/>
    <col min="10234" max="10234" width="27.5703125" bestFit="1" customWidth="1"/>
    <col min="10235" max="10235" width="9.7109375" bestFit="1" customWidth="1"/>
    <col min="10236" max="10237" width="9.7109375" customWidth="1"/>
    <col min="10238" max="10238" width="14.140625" customWidth="1"/>
    <col min="10239" max="10239" width="15.42578125" bestFit="1" customWidth="1"/>
    <col min="10240" max="10240" width="15.140625" bestFit="1" customWidth="1"/>
    <col min="10241" max="10242" width="11.28515625" bestFit="1" customWidth="1"/>
    <col min="10243" max="10243" width="12" customWidth="1"/>
    <col min="10244" max="10244" width="13.140625" customWidth="1"/>
    <col min="10245" max="10250" width="7.7109375" customWidth="1"/>
    <col min="10251" max="10251" width="8.5703125" bestFit="1" customWidth="1"/>
    <col min="10252" max="10253" width="7.7109375" customWidth="1"/>
    <col min="10254" max="10254" width="8.5703125" bestFit="1" customWidth="1"/>
    <col min="10255" max="10255" width="7.7109375" customWidth="1"/>
    <col min="10488" max="10488" width="13.42578125" bestFit="1" customWidth="1"/>
    <col min="10489" max="10489" width="22.28515625" bestFit="1" customWidth="1"/>
    <col min="10490" max="10490" width="27.5703125" bestFit="1" customWidth="1"/>
    <col min="10491" max="10491" width="9.7109375" bestFit="1" customWidth="1"/>
    <col min="10492" max="10493" width="9.7109375" customWidth="1"/>
    <col min="10494" max="10494" width="14.140625" customWidth="1"/>
    <col min="10495" max="10495" width="15.42578125" bestFit="1" customWidth="1"/>
    <col min="10496" max="10496" width="15.140625" bestFit="1" customWidth="1"/>
    <col min="10497" max="10498" width="11.28515625" bestFit="1" customWidth="1"/>
    <col min="10499" max="10499" width="12" customWidth="1"/>
    <col min="10500" max="10500" width="13.140625" customWidth="1"/>
    <col min="10501" max="10506" width="7.7109375" customWidth="1"/>
    <col min="10507" max="10507" width="8.5703125" bestFit="1" customWidth="1"/>
    <col min="10508" max="10509" width="7.7109375" customWidth="1"/>
    <col min="10510" max="10510" width="8.5703125" bestFit="1" customWidth="1"/>
    <col min="10511" max="10511" width="7.7109375" customWidth="1"/>
    <col min="10744" max="10744" width="13.42578125" bestFit="1" customWidth="1"/>
    <col min="10745" max="10745" width="22.28515625" bestFit="1" customWidth="1"/>
    <col min="10746" max="10746" width="27.5703125" bestFit="1" customWidth="1"/>
    <col min="10747" max="10747" width="9.7109375" bestFit="1" customWidth="1"/>
    <col min="10748" max="10749" width="9.7109375" customWidth="1"/>
    <col min="10750" max="10750" width="14.140625" customWidth="1"/>
    <col min="10751" max="10751" width="15.42578125" bestFit="1" customWidth="1"/>
    <col min="10752" max="10752" width="15.140625" bestFit="1" customWidth="1"/>
    <col min="10753" max="10754" width="11.28515625" bestFit="1" customWidth="1"/>
    <col min="10755" max="10755" width="12" customWidth="1"/>
    <col min="10756" max="10756" width="13.140625" customWidth="1"/>
    <col min="10757" max="10762" width="7.7109375" customWidth="1"/>
    <col min="10763" max="10763" width="8.5703125" bestFit="1" customWidth="1"/>
    <col min="10764" max="10765" width="7.7109375" customWidth="1"/>
    <col min="10766" max="10766" width="8.5703125" bestFit="1" customWidth="1"/>
    <col min="10767" max="10767" width="7.7109375" customWidth="1"/>
    <col min="11000" max="11000" width="13.42578125" bestFit="1" customWidth="1"/>
    <col min="11001" max="11001" width="22.28515625" bestFit="1" customWidth="1"/>
    <col min="11002" max="11002" width="27.5703125" bestFit="1" customWidth="1"/>
    <col min="11003" max="11003" width="9.7109375" bestFit="1" customWidth="1"/>
    <col min="11004" max="11005" width="9.7109375" customWidth="1"/>
    <col min="11006" max="11006" width="14.140625" customWidth="1"/>
    <col min="11007" max="11007" width="15.42578125" bestFit="1" customWidth="1"/>
    <col min="11008" max="11008" width="15.140625" bestFit="1" customWidth="1"/>
    <col min="11009" max="11010" width="11.28515625" bestFit="1" customWidth="1"/>
    <col min="11011" max="11011" width="12" customWidth="1"/>
    <col min="11012" max="11012" width="13.140625" customWidth="1"/>
    <col min="11013" max="11018" width="7.7109375" customWidth="1"/>
    <col min="11019" max="11019" width="8.5703125" bestFit="1" customWidth="1"/>
    <col min="11020" max="11021" width="7.7109375" customWidth="1"/>
    <col min="11022" max="11022" width="8.5703125" bestFit="1" customWidth="1"/>
    <col min="11023" max="11023" width="7.7109375" customWidth="1"/>
    <col min="11256" max="11256" width="13.42578125" bestFit="1" customWidth="1"/>
    <col min="11257" max="11257" width="22.28515625" bestFit="1" customWidth="1"/>
    <col min="11258" max="11258" width="27.5703125" bestFit="1" customWidth="1"/>
    <col min="11259" max="11259" width="9.7109375" bestFit="1" customWidth="1"/>
    <col min="11260" max="11261" width="9.7109375" customWidth="1"/>
    <col min="11262" max="11262" width="14.140625" customWidth="1"/>
    <col min="11263" max="11263" width="15.42578125" bestFit="1" customWidth="1"/>
    <col min="11264" max="11264" width="15.140625" bestFit="1" customWidth="1"/>
    <col min="11265" max="11266" width="11.28515625" bestFit="1" customWidth="1"/>
    <col min="11267" max="11267" width="12" customWidth="1"/>
    <col min="11268" max="11268" width="13.140625" customWidth="1"/>
    <col min="11269" max="11274" width="7.7109375" customWidth="1"/>
    <col min="11275" max="11275" width="8.5703125" bestFit="1" customWidth="1"/>
    <col min="11276" max="11277" width="7.7109375" customWidth="1"/>
    <col min="11278" max="11278" width="8.5703125" bestFit="1" customWidth="1"/>
    <col min="11279" max="11279" width="7.7109375" customWidth="1"/>
    <col min="11512" max="11512" width="13.42578125" bestFit="1" customWidth="1"/>
    <col min="11513" max="11513" width="22.28515625" bestFit="1" customWidth="1"/>
    <col min="11514" max="11514" width="27.5703125" bestFit="1" customWidth="1"/>
    <col min="11515" max="11515" width="9.7109375" bestFit="1" customWidth="1"/>
    <col min="11516" max="11517" width="9.7109375" customWidth="1"/>
    <col min="11518" max="11518" width="14.140625" customWidth="1"/>
    <col min="11519" max="11519" width="15.42578125" bestFit="1" customWidth="1"/>
    <col min="11520" max="11520" width="15.140625" bestFit="1" customWidth="1"/>
    <col min="11521" max="11522" width="11.28515625" bestFit="1" customWidth="1"/>
    <col min="11523" max="11523" width="12" customWidth="1"/>
    <col min="11524" max="11524" width="13.140625" customWidth="1"/>
    <col min="11525" max="11530" width="7.7109375" customWidth="1"/>
    <col min="11531" max="11531" width="8.5703125" bestFit="1" customWidth="1"/>
    <col min="11532" max="11533" width="7.7109375" customWidth="1"/>
    <col min="11534" max="11534" width="8.5703125" bestFit="1" customWidth="1"/>
    <col min="11535" max="11535" width="7.7109375" customWidth="1"/>
    <col min="11768" max="11768" width="13.42578125" bestFit="1" customWidth="1"/>
    <col min="11769" max="11769" width="22.28515625" bestFit="1" customWidth="1"/>
    <col min="11770" max="11770" width="27.5703125" bestFit="1" customWidth="1"/>
    <col min="11771" max="11771" width="9.7109375" bestFit="1" customWidth="1"/>
    <col min="11772" max="11773" width="9.7109375" customWidth="1"/>
    <col min="11774" max="11774" width="14.140625" customWidth="1"/>
    <col min="11775" max="11775" width="15.42578125" bestFit="1" customWidth="1"/>
    <col min="11776" max="11776" width="15.140625" bestFit="1" customWidth="1"/>
    <col min="11777" max="11778" width="11.28515625" bestFit="1" customWidth="1"/>
    <col min="11779" max="11779" width="12" customWidth="1"/>
    <col min="11780" max="11780" width="13.140625" customWidth="1"/>
    <col min="11781" max="11786" width="7.7109375" customWidth="1"/>
    <col min="11787" max="11787" width="8.5703125" bestFit="1" customWidth="1"/>
    <col min="11788" max="11789" width="7.7109375" customWidth="1"/>
    <col min="11790" max="11790" width="8.5703125" bestFit="1" customWidth="1"/>
    <col min="11791" max="11791" width="7.7109375" customWidth="1"/>
    <col min="12024" max="12024" width="13.42578125" bestFit="1" customWidth="1"/>
    <col min="12025" max="12025" width="22.28515625" bestFit="1" customWidth="1"/>
    <col min="12026" max="12026" width="27.5703125" bestFit="1" customWidth="1"/>
    <col min="12027" max="12027" width="9.7109375" bestFit="1" customWidth="1"/>
    <col min="12028" max="12029" width="9.7109375" customWidth="1"/>
    <col min="12030" max="12030" width="14.140625" customWidth="1"/>
    <col min="12031" max="12031" width="15.42578125" bestFit="1" customWidth="1"/>
    <col min="12032" max="12032" width="15.140625" bestFit="1" customWidth="1"/>
    <col min="12033" max="12034" width="11.28515625" bestFit="1" customWidth="1"/>
    <col min="12035" max="12035" width="12" customWidth="1"/>
    <col min="12036" max="12036" width="13.140625" customWidth="1"/>
    <col min="12037" max="12042" width="7.7109375" customWidth="1"/>
    <col min="12043" max="12043" width="8.5703125" bestFit="1" customWidth="1"/>
    <col min="12044" max="12045" width="7.7109375" customWidth="1"/>
    <col min="12046" max="12046" width="8.5703125" bestFit="1" customWidth="1"/>
    <col min="12047" max="12047" width="7.7109375" customWidth="1"/>
    <col min="12280" max="12280" width="13.42578125" bestFit="1" customWidth="1"/>
    <col min="12281" max="12281" width="22.28515625" bestFit="1" customWidth="1"/>
    <col min="12282" max="12282" width="27.5703125" bestFit="1" customWidth="1"/>
    <col min="12283" max="12283" width="9.7109375" bestFit="1" customWidth="1"/>
    <col min="12284" max="12285" width="9.7109375" customWidth="1"/>
    <col min="12286" max="12286" width="14.140625" customWidth="1"/>
    <col min="12287" max="12287" width="15.42578125" bestFit="1" customWidth="1"/>
    <col min="12288" max="12288" width="15.140625" bestFit="1" customWidth="1"/>
    <col min="12289" max="12290" width="11.28515625" bestFit="1" customWidth="1"/>
    <col min="12291" max="12291" width="12" customWidth="1"/>
    <col min="12292" max="12292" width="13.140625" customWidth="1"/>
    <col min="12293" max="12298" width="7.7109375" customWidth="1"/>
    <col min="12299" max="12299" width="8.5703125" bestFit="1" customWidth="1"/>
    <col min="12300" max="12301" width="7.7109375" customWidth="1"/>
    <col min="12302" max="12302" width="8.5703125" bestFit="1" customWidth="1"/>
    <col min="12303" max="12303" width="7.7109375" customWidth="1"/>
    <col min="12536" max="12536" width="13.42578125" bestFit="1" customWidth="1"/>
    <col min="12537" max="12537" width="22.28515625" bestFit="1" customWidth="1"/>
    <col min="12538" max="12538" width="27.5703125" bestFit="1" customWidth="1"/>
    <col min="12539" max="12539" width="9.7109375" bestFit="1" customWidth="1"/>
    <col min="12540" max="12541" width="9.7109375" customWidth="1"/>
    <col min="12542" max="12542" width="14.140625" customWidth="1"/>
    <col min="12543" max="12543" width="15.42578125" bestFit="1" customWidth="1"/>
    <col min="12544" max="12544" width="15.140625" bestFit="1" customWidth="1"/>
    <col min="12545" max="12546" width="11.28515625" bestFit="1" customWidth="1"/>
    <col min="12547" max="12547" width="12" customWidth="1"/>
    <col min="12548" max="12548" width="13.140625" customWidth="1"/>
    <col min="12549" max="12554" width="7.7109375" customWidth="1"/>
    <col min="12555" max="12555" width="8.5703125" bestFit="1" customWidth="1"/>
    <col min="12556" max="12557" width="7.7109375" customWidth="1"/>
    <col min="12558" max="12558" width="8.5703125" bestFit="1" customWidth="1"/>
    <col min="12559" max="12559" width="7.7109375" customWidth="1"/>
    <col min="12792" max="12792" width="13.42578125" bestFit="1" customWidth="1"/>
    <col min="12793" max="12793" width="22.28515625" bestFit="1" customWidth="1"/>
    <col min="12794" max="12794" width="27.5703125" bestFit="1" customWidth="1"/>
    <col min="12795" max="12795" width="9.7109375" bestFit="1" customWidth="1"/>
    <col min="12796" max="12797" width="9.7109375" customWidth="1"/>
    <col min="12798" max="12798" width="14.140625" customWidth="1"/>
    <col min="12799" max="12799" width="15.42578125" bestFit="1" customWidth="1"/>
    <col min="12800" max="12800" width="15.140625" bestFit="1" customWidth="1"/>
    <col min="12801" max="12802" width="11.28515625" bestFit="1" customWidth="1"/>
    <col min="12803" max="12803" width="12" customWidth="1"/>
    <col min="12804" max="12804" width="13.140625" customWidth="1"/>
    <col min="12805" max="12810" width="7.7109375" customWidth="1"/>
    <col min="12811" max="12811" width="8.5703125" bestFit="1" customWidth="1"/>
    <col min="12812" max="12813" width="7.7109375" customWidth="1"/>
    <col min="12814" max="12814" width="8.5703125" bestFit="1" customWidth="1"/>
    <col min="12815" max="12815" width="7.7109375" customWidth="1"/>
    <col min="13048" max="13048" width="13.42578125" bestFit="1" customWidth="1"/>
    <col min="13049" max="13049" width="22.28515625" bestFit="1" customWidth="1"/>
    <col min="13050" max="13050" width="27.5703125" bestFit="1" customWidth="1"/>
    <col min="13051" max="13051" width="9.7109375" bestFit="1" customWidth="1"/>
    <col min="13052" max="13053" width="9.7109375" customWidth="1"/>
    <col min="13054" max="13054" width="14.140625" customWidth="1"/>
    <col min="13055" max="13055" width="15.42578125" bestFit="1" customWidth="1"/>
    <col min="13056" max="13056" width="15.140625" bestFit="1" customWidth="1"/>
    <col min="13057" max="13058" width="11.28515625" bestFit="1" customWidth="1"/>
    <col min="13059" max="13059" width="12" customWidth="1"/>
    <col min="13060" max="13060" width="13.140625" customWidth="1"/>
    <col min="13061" max="13066" width="7.7109375" customWidth="1"/>
    <col min="13067" max="13067" width="8.5703125" bestFit="1" customWidth="1"/>
    <col min="13068" max="13069" width="7.7109375" customWidth="1"/>
    <col min="13070" max="13070" width="8.5703125" bestFit="1" customWidth="1"/>
    <col min="13071" max="13071" width="7.7109375" customWidth="1"/>
    <col min="13304" max="13304" width="13.42578125" bestFit="1" customWidth="1"/>
    <col min="13305" max="13305" width="22.28515625" bestFit="1" customWidth="1"/>
    <col min="13306" max="13306" width="27.5703125" bestFit="1" customWidth="1"/>
    <col min="13307" max="13307" width="9.7109375" bestFit="1" customWidth="1"/>
    <col min="13308" max="13309" width="9.7109375" customWidth="1"/>
    <col min="13310" max="13310" width="14.140625" customWidth="1"/>
    <col min="13311" max="13311" width="15.42578125" bestFit="1" customWidth="1"/>
    <col min="13312" max="13312" width="15.140625" bestFit="1" customWidth="1"/>
    <col min="13313" max="13314" width="11.28515625" bestFit="1" customWidth="1"/>
    <col min="13315" max="13315" width="12" customWidth="1"/>
    <col min="13316" max="13316" width="13.140625" customWidth="1"/>
    <col min="13317" max="13322" width="7.7109375" customWidth="1"/>
    <col min="13323" max="13323" width="8.5703125" bestFit="1" customWidth="1"/>
    <col min="13324" max="13325" width="7.7109375" customWidth="1"/>
    <col min="13326" max="13326" width="8.5703125" bestFit="1" customWidth="1"/>
    <col min="13327" max="13327" width="7.7109375" customWidth="1"/>
    <col min="13560" max="13560" width="13.42578125" bestFit="1" customWidth="1"/>
    <col min="13561" max="13561" width="22.28515625" bestFit="1" customWidth="1"/>
    <col min="13562" max="13562" width="27.5703125" bestFit="1" customWidth="1"/>
    <col min="13563" max="13563" width="9.7109375" bestFit="1" customWidth="1"/>
    <col min="13564" max="13565" width="9.7109375" customWidth="1"/>
    <col min="13566" max="13566" width="14.140625" customWidth="1"/>
    <col min="13567" max="13567" width="15.42578125" bestFit="1" customWidth="1"/>
    <col min="13568" max="13568" width="15.140625" bestFit="1" customWidth="1"/>
    <col min="13569" max="13570" width="11.28515625" bestFit="1" customWidth="1"/>
    <col min="13571" max="13571" width="12" customWidth="1"/>
    <col min="13572" max="13572" width="13.140625" customWidth="1"/>
    <col min="13573" max="13578" width="7.7109375" customWidth="1"/>
    <col min="13579" max="13579" width="8.5703125" bestFit="1" customWidth="1"/>
    <col min="13580" max="13581" width="7.7109375" customWidth="1"/>
    <col min="13582" max="13582" width="8.5703125" bestFit="1" customWidth="1"/>
    <col min="13583" max="13583" width="7.7109375" customWidth="1"/>
    <col min="13816" max="13816" width="13.42578125" bestFit="1" customWidth="1"/>
    <col min="13817" max="13817" width="22.28515625" bestFit="1" customWidth="1"/>
    <col min="13818" max="13818" width="27.5703125" bestFit="1" customWidth="1"/>
    <col min="13819" max="13819" width="9.7109375" bestFit="1" customWidth="1"/>
    <col min="13820" max="13821" width="9.7109375" customWidth="1"/>
    <col min="13822" max="13822" width="14.140625" customWidth="1"/>
    <col min="13823" max="13823" width="15.42578125" bestFit="1" customWidth="1"/>
    <col min="13824" max="13824" width="15.140625" bestFit="1" customWidth="1"/>
    <col min="13825" max="13826" width="11.28515625" bestFit="1" customWidth="1"/>
    <col min="13827" max="13827" width="12" customWidth="1"/>
    <col min="13828" max="13828" width="13.140625" customWidth="1"/>
    <col min="13829" max="13834" width="7.7109375" customWidth="1"/>
    <col min="13835" max="13835" width="8.5703125" bestFit="1" customWidth="1"/>
    <col min="13836" max="13837" width="7.7109375" customWidth="1"/>
    <col min="13838" max="13838" width="8.5703125" bestFit="1" customWidth="1"/>
    <col min="13839" max="13839" width="7.7109375" customWidth="1"/>
    <col min="14072" max="14072" width="13.42578125" bestFit="1" customWidth="1"/>
    <col min="14073" max="14073" width="22.28515625" bestFit="1" customWidth="1"/>
    <col min="14074" max="14074" width="27.5703125" bestFit="1" customWidth="1"/>
    <col min="14075" max="14075" width="9.7109375" bestFit="1" customWidth="1"/>
    <col min="14076" max="14077" width="9.7109375" customWidth="1"/>
    <col min="14078" max="14078" width="14.140625" customWidth="1"/>
    <col min="14079" max="14079" width="15.42578125" bestFit="1" customWidth="1"/>
    <col min="14080" max="14080" width="15.140625" bestFit="1" customWidth="1"/>
    <col min="14081" max="14082" width="11.28515625" bestFit="1" customWidth="1"/>
    <col min="14083" max="14083" width="12" customWidth="1"/>
    <col min="14084" max="14084" width="13.140625" customWidth="1"/>
    <col min="14085" max="14090" width="7.7109375" customWidth="1"/>
    <col min="14091" max="14091" width="8.5703125" bestFit="1" customWidth="1"/>
    <col min="14092" max="14093" width="7.7109375" customWidth="1"/>
    <col min="14094" max="14094" width="8.5703125" bestFit="1" customWidth="1"/>
    <col min="14095" max="14095" width="7.7109375" customWidth="1"/>
    <col min="14328" max="14328" width="13.42578125" bestFit="1" customWidth="1"/>
    <col min="14329" max="14329" width="22.28515625" bestFit="1" customWidth="1"/>
    <col min="14330" max="14330" width="27.5703125" bestFit="1" customWidth="1"/>
    <col min="14331" max="14331" width="9.7109375" bestFit="1" customWidth="1"/>
    <col min="14332" max="14333" width="9.7109375" customWidth="1"/>
    <col min="14334" max="14334" width="14.140625" customWidth="1"/>
    <col min="14335" max="14335" width="15.42578125" bestFit="1" customWidth="1"/>
    <col min="14336" max="14336" width="15.140625" bestFit="1" customWidth="1"/>
    <col min="14337" max="14338" width="11.28515625" bestFit="1" customWidth="1"/>
    <col min="14339" max="14339" width="12" customWidth="1"/>
    <col min="14340" max="14340" width="13.140625" customWidth="1"/>
    <col min="14341" max="14346" width="7.7109375" customWidth="1"/>
    <col min="14347" max="14347" width="8.5703125" bestFit="1" customWidth="1"/>
    <col min="14348" max="14349" width="7.7109375" customWidth="1"/>
    <col min="14350" max="14350" width="8.5703125" bestFit="1" customWidth="1"/>
    <col min="14351" max="14351" width="7.7109375" customWidth="1"/>
    <col min="14584" max="14584" width="13.42578125" bestFit="1" customWidth="1"/>
    <col min="14585" max="14585" width="22.28515625" bestFit="1" customWidth="1"/>
    <col min="14586" max="14586" width="27.5703125" bestFit="1" customWidth="1"/>
    <col min="14587" max="14587" width="9.7109375" bestFit="1" customWidth="1"/>
    <col min="14588" max="14589" width="9.7109375" customWidth="1"/>
    <col min="14590" max="14590" width="14.140625" customWidth="1"/>
    <col min="14591" max="14591" width="15.42578125" bestFit="1" customWidth="1"/>
    <col min="14592" max="14592" width="15.140625" bestFit="1" customWidth="1"/>
    <col min="14593" max="14594" width="11.28515625" bestFit="1" customWidth="1"/>
    <col min="14595" max="14595" width="12" customWidth="1"/>
    <col min="14596" max="14596" width="13.140625" customWidth="1"/>
    <col min="14597" max="14602" width="7.7109375" customWidth="1"/>
    <col min="14603" max="14603" width="8.5703125" bestFit="1" customWidth="1"/>
    <col min="14604" max="14605" width="7.7109375" customWidth="1"/>
    <col min="14606" max="14606" width="8.5703125" bestFit="1" customWidth="1"/>
    <col min="14607" max="14607" width="7.7109375" customWidth="1"/>
    <col min="14840" max="14840" width="13.42578125" bestFit="1" customWidth="1"/>
    <col min="14841" max="14841" width="22.28515625" bestFit="1" customWidth="1"/>
    <col min="14842" max="14842" width="27.5703125" bestFit="1" customWidth="1"/>
    <col min="14843" max="14843" width="9.7109375" bestFit="1" customWidth="1"/>
    <col min="14844" max="14845" width="9.7109375" customWidth="1"/>
    <col min="14846" max="14846" width="14.140625" customWidth="1"/>
    <col min="14847" max="14847" width="15.42578125" bestFit="1" customWidth="1"/>
    <col min="14848" max="14848" width="15.140625" bestFit="1" customWidth="1"/>
    <col min="14849" max="14850" width="11.28515625" bestFit="1" customWidth="1"/>
    <col min="14851" max="14851" width="12" customWidth="1"/>
    <col min="14852" max="14852" width="13.140625" customWidth="1"/>
    <col min="14853" max="14858" width="7.7109375" customWidth="1"/>
    <col min="14859" max="14859" width="8.5703125" bestFit="1" customWidth="1"/>
    <col min="14860" max="14861" width="7.7109375" customWidth="1"/>
    <col min="14862" max="14862" width="8.5703125" bestFit="1" customWidth="1"/>
    <col min="14863" max="14863" width="7.7109375" customWidth="1"/>
    <col min="15096" max="15096" width="13.42578125" bestFit="1" customWidth="1"/>
    <col min="15097" max="15097" width="22.28515625" bestFit="1" customWidth="1"/>
    <col min="15098" max="15098" width="27.5703125" bestFit="1" customWidth="1"/>
    <col min="15099" max="15099" width="9.7109375" bestFit="1" customWidth="1"/>
    <col min="15100" max="15101" width="9.7109375" customWidth="1"/>
    <col min="15102" max="15102" width="14.140625" customWidth="1"/>
    <col min="15103" max="15103" width="15.42578125" bestFit="1" customWidth="1"/>
    <col min="15104" max="15104" width="15.140625" bestFit="1" customWidth="1"/>
    <col min="15105" max="15106" width="11.28515625" bestFit="1" customWidth="1"/>
    <col min="15107" max="15107" width="12" customWidth="1"/>
    <col min="15108" max="15108" width="13.140625" customWidth="1"/>
    <col min="15109" max="15114" width="7.7109375" customWidth="1"/>
    <col min="15115" max="15115" width="8.5703125" bestFit="1" customWidth="1"/>
    <col min="15116" max="15117" width="7.7109375" customWidth="1"/>
    <col min="15118" max="15118" width="8.5703125" bestFit="1" customWidth="1"/>
    <col min="15119" max="15119" width="7.7109375" customWidth="1"/>
    <col min="15352" max="15352" width="13.42578125" bestFit="1" customWidth="1"/>
    <col min="15353" max="15353" width="22.28515625" bestFit="1" customWidth="1"/>
    <col min="15354" max="15354" width="27.5703125" bestFit="1" customWidth="1"/>
    <col min="15355" max="15355" width="9.7109375" bestFit="1" customWidth="1"/>
    <col min="15356" max="15357" width="9.7109375" customWidth="1"/>
    <col min="15358" max="15358" width="14.140625" customWidth="1"/>
    <col min="15359" max="15359" width="15.42578125" bestFit="1" customWidth="1"/>
    <col min="15360" max="15360" width="15.140625" bestFit="1" customWidth="1"/>
    <col min="15361" max="15362" width="11.28515625" bestFit="1" customWidth="1"/>
    <col min="15363" max="15363" width="12" customWidth="1"/>
    <col min="15364" max="15364" width="13.140625" customWidth="1"/>
    <col min="15365" max="15370" width="7.7109375" customWidth="1"/>
    <col min="15371" max="15371" width="8.5703125" bestFit="1" customWidth="1"/>
    <col min="15372" max="15373" width="7.7109375" customWidth="1"/>
    <col min="15374" max="15374" width="8.5703125" bestFit="1" customWidth="1"/>
    <col min="15375" max="15375" width="7.7109375" customWidth="1"/>
    <col min="15608" max="15608" width="13.42578125" bestFit="1" customWidth="1"/>
    <col min="15609" max="15609" width="22.28515625" bestFit="1" customWidth="1"/>
    <col min="15610" max="15610" width="27.5703125" bestFit="1" customWidth="1"/>
    <col min="15611" max="15611" width="9.7109375" bestFit="1" customWidth="1"/>
    <col min="15612" max="15613" width="9.7109375" customWidth="1"/>
    <col min="15614" max="15614" width="14.140625" customWidth="1"/>
    <col min="15615" max="15615" width="15.42578125" bestFit="1" customWidth="1"/>
    <col min="15616" max="15616" width="15.140625" bestFit="1" customWidth="1"/>
    <col min="15617" max="15618" width="11.28515625" bestFit="1" customWidth="1"/>
    <col min="15619" max="15619" width="12" customWidth="1"/>
    <col min="15620" max="15620" width="13.140625" customWidth="1"/>
    <col min="15621" max="15626" width="7.7109375" customWidth="1"/>
    <col min="15627" max="15627" width="8.5703125" bestFit="1" customWidth="1"/>
    <col min="15628" max="15629" width="7.7109375" customWidth="1"/>
    <col min="15630" max="15630" width="8.5703125" bestFit="1" customWidth="1"/>
    <col min="15631" max="15631" width="7.7109375" customWidth="1"/>
    <col min="15864" max="15864" width="13.42578125" bestFit="1" customWidth="1"/>
    <col min="15865" max="15865" width="22.28515625" bestFit="1" customWidth="1"/>
    <col min="15866" max="15866" width="27.5703125" bestFit="1" customWidth="1"/>
    <col min="15867" max="15867" width="9.7109375" bestFit="1" customWidth="1"/>
    <col min="15868" max="15869" width="9.7109375" customWidth="1"/>
    <col min="15870" max="15870" width="14.140625" customWidth="1"/>
    <col min="15871" max="15871" width="15.42578125" bestFit="1" customWidth="1"/>
    <col min="15872" max="15872" width="15.140625" bestFit="1" customWidth="1"/>
    <col min="15873" max="15874" width="11.28515625" bestFit="1" customWidth="1"/>
    <col min="15875" max="15875" width="12" customWidth="1"/>
    <col min="15876" max="15876" width="13.140625" customWidth="1"/>
    <col min="15877" max="15882" width="7.7109375" customWidth="1"/>
    <col min="15883" max="15883" width="8.5703125" bestFit="1" customWidth="1"/>
    <col min="15884" max="15885" width="7.7109375" customWidth="1"/>
    <col min="15886" max="15886" width="8.5703125" bestFit="1" customWidth="1"/>
    <col min="15887" max="15887" width="7.7109375" customWidth="1"/>
    <col min="16120" max="16120" width="13.42578125" bestFit="1" customWidth="1"/>
    <col min="16121" max="16121" width="22.28515625" bestFit="1" customWidth="1"/>
    <col min="16122" max="16122" width="27.5703125" bestFit="1" customWidth="1"/>
    <col min="16123" max="16123" width="9.7109375" bestFit="1" customWidth="1"/>
    <col min="16124" max="16125" width="9.7109375" customWidth="1"/>
    <col min="16126" max="16126" width="14.140625" customWidth="1"/>
    <col min="16127" max="16127" width="15.42578125" bestFit="1" customWidth="1"/>
    <col min="16128" max="16128" width="15.140625" bestFit="1" customWidth="1"/>
    <col min="16129" max="16130" width="11.28515625" bestFit="1" customWidth="1"/>
    <col min="16131" max="16131" width="12" customWidth="1"/>
    <col min="16132" max="16132" width="13.140625" customWidth="1"/>
    <col min="16133" max="16138" width="7.7109375" customWidth="1"/>
    <col min="16139" max="16139" width="8.5703125" bestFit="1" customWidth="1"/>
    <col min="16140" max="16141" width="7.7109375" customWidth="1"/>
    <col min="16142" max="16142" width="8.5703125" bestFit="1" customWidth="1"/>
    <col min="16143" max="16143" width="7.7109375" customWidth="1"/>
  </cols>
  <sheetData>
    <row r="1" spans="1:42" ht="26.25" x14ac:dyDescent="0.4">
      <c r="A1" s="226" t="s">
        <v>398</v>
      </c>
      <c r="B1" s="226">
        <v>2020</v>
      </c>
      <c r="C1" s="233" t="s">
        <v>407</v>
      </c>
    </row>
    <row r="2" spans="1:42" s="55" customFormat="1" ht="18.75" x14ac:dyDescent="0.3">
      <c r="A2" s="227" t="s">
        <v>0</v>
      </c>
      <c r="B2" s="227" t="s">
        <v>1</v>
      </c>
      <c r="C2" s="227" t="s">
        <v>2</v>
      </c>
      <c r="D2" s="227"/>
      <c r="E2" s="234"/>
      <c r="F2" s="228">
        <v>1</v>
      </c>
      <c r="G2" s="228">
        <v>2</v>
      </c>
      <c r="H2" s="228">
        <v>3</v>
      </c>
      <c r="I2" s="228">
        <v>4</v>
      </c>
      <c r="J2" s="228">
        <v>5</v>
      </c>
      <c r="K2" s="228">
        <v>6</v>
      </c>
      <c r="L2" s="228">
        <v>7</v>
      </c>
      <c r="M2" s="228">
        <v>8</v>
      </c>
      <c r="N2" s="228">
        <v>9</v>
      </c>
      <c r="O2" s="228">
        <v>10</v>
      </c>
      <c r="P2" s="228">
        <v>11</v>
      </c>
      <c r="Q2" s="228">
        <v>12</v>
      </c>
      <c r="R2" s="228">
        <v>13</v>
      </c>
      <c r="S2" s="228">
        <v>14</v>
      </c>
      <c r="T2" s="228">
        <v>15</v>
      </c>
      <c r="U2" s="228">
        <v>16</v>
      </c>
      <c r="V2" s="228">
        <v>17</v>
      </c>
      <c r="W2" s="228">
        <v>18</v>
      </c>
      <c r="X2" s="228">
        <v>19</v>
      </c>
      <c r="Y2" s="228">
        <v>20</v>
      </c>
      <c r="Z2" s="228">
        <v>21</v>
      </c>
      <c r="AA2" s="228">
        <v>22</v>
      </c>
      <c r="AB2" s="228">
        <v>23</v>
      </c>
      <c r="AC2" s="228">
        <v>24</v>
      </c>
      <c r="AD2" s="228">
        <v>25</v>
      </c>
      <c r="AE2" s="228">
        <v>26</v>
      </c>
      <c r="AF2" s="228">
        <v>27</v>
      </c>
      <c r="AG2" s="228">
        <v>28</v>
      </c>
      <c r="AH2" s="228">
        <v>29</v>
      </c>
      <c r="AI2" s="228">
        <v>30</v>
      </c>
      <c r="AJ2" s="228">
        <v>31</v>
      </c>
      <c r="AK2" s="228"/>
      <c r="AL2" s="228"/>
    </row>
    <row r="3" spans="1:42" s="218" customFormat="1" x14ac:dyDescent="0.25">
      <c r="D3" s="2" t="s">
        <v>3</v>
      </c>
      <c r="E3" s="3" t="s">
        <v>406</v>
      </c>
      <c r="F3" s="242" t="s">
        <v>122</v>
      </c>
      <c r="G3" s="242" t="s">
        <v>122</v>
      </c>
      <c r="H3" s="242" t="s">
        <v>122</v>
      </c>
      <c r="I3" s="242" t="s">
        <v>122</v>
      </c>
      <c r="J3" s="242" t="s">
        <v>122</v>
      </c>
      <c r="K3" s="242" t="s">
        <v>122</v>
      </c>
      <c r="L3" s="242" t="s">
        <v>122</v>
      </c>
      <c r="M3" s="242" t="s">
        <v>122</v>
      </c>
      <c r="N3" s="242" t="s">
        <v>122</v>
      </c>
      <c r="O3" s="242" t="s">
        <v>122</v>
      </c>
      <c r="P3" s="242" t="s">
        <v>122</v>
      </c>
      <c r="Q3" s="242" t="s">
        <v>122</v>
      </c>
      <c r="R3" s="242" t="s">
        <v>122</v>
      </c>
      <c r="S3" s="242" t="s">
        <v>122</v>
      </c>
      <c r="T3" s="242" t="s">
        <v>122</v>
      </c>
      <c r="U3" s="242" t="s">
        <v>122</v>
      </c>
      <c r="V3" s="242" t="s">
        <v>122</v>
      </c>
      <c r="W3" s="242" t="s">
        <v>122</v>
      </c>
      <c r="X3" s="242" t="s">
        <v>122</v>
      </c>
      <c r="Y3" s="242" t="s">
        <v>122</v>
      </c>
      <c r="Z3" s="242" t="s">
        <v>122</v>
      </c>
      <c r="AA3" s="242" t="s">
        <v>122</v>
      </c>
      <c r="AB3" s="242" t="s">
        <v>122</v>
      </c>
      <c r="AC3" s="242" t="s">
        <v>122</v>
      </c>
      <c r="AD3" s="242" t="s">
        <v>122</v>
      </c>
      <c r="AE3" s="242" t="s">
        <v>122</v>
      </c>
      <c r="AF3" s="242" t="s">
        <v>122</v>
      </c>
      <c r="AG3" s="242" t="s">
        <v>122</v>
      </c>
      <c r="AH3" s="242" t="s">
        <v>122</v>
      </c>
      <c r="AI3" s="242" t="s">
        <v>122</v>
      </c>
      <c r="AJ3" s="242" t="s">
        <v>122</v>
      </c>
      <c r="AK3" s="242"/>
      <c r="AL3" s="242"/>
      <c r="AN3" s="257"/>
      <c r="AO3" s="257"/>
      <c r="AP3" s="257"/>
    </row>
    <row r="4" spans="1:42" s="8" customFormat="1" ht="15.75" thickBot="1" x14ac:dyDescent="0.3">
      <c r="A4" s="20"/>
      <c r="B4" s="20"/>
      <c r="C4" s="20"/>
      <c r="D4" s="21"/>
      <c r="E4" s="46"/>
      <c r="F4" s="51"/>
      <c r="G4" s="51"/>
      <c r="H4" s="51"/>
      <c r="I4" s="51"/>
      <c r="J4" s="51"/>
      <c r="K4" s="51"/>
      <c r="L4" s="51"/>
      <c r="M4" s="51"/>
      <c r="N4" s="5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14"/>
      <c r="AL4" s="14"/>
    </row>
    <row r="5" spans="1:42" s="8" customFormat="1" ht="15.75" thickTop="1" x14ac:dyDescent="0.25">
      <c r="A5" s="229" t="s">
        <v>4</v>
      </c>
      <c r="B5" s="13" t="s">
        <v>5</v>
      </c>
      <c r="C5" s="47" t="s">
        <v>6</v>
      </c>
      <c r="D5" s="14">
        <v>0.1</v>
      </c>
      <c r="E5" s="7"/>
      <c r="F5" s="38">
        <v>0</v>
      </c>
      <c r="G5" s="38">
        <v>0</v>
      </c>
      <c r="H5" s="38">
        <v>0</v>
      </c>
      <c r="I5" s="38">
        <v>0.1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  <c r="AG5" s="38">
        <v>0</v>
      </c>
      <c r="AH5" s="38">
        <v>0</v>
      </c>
      <c r="AI5" s="38">
        <v>0</v>
      </c>
      <c r="AJ5" s="50">
        <v>0</v>
      </c>
      <c r="AK5" s="38"/>
      <c r="AL5" s="38"/>
      <c r="AN5" s="258">
        <f>SUM(F5:AJ5)</f>
        <v>0.1</v>
      </c>
      <c r="AO5" s="10">
        <v>86400</v>
      </c>
      <c r="AP5" s="259">
        <f>AN5*AO5</f>
        <v>8640</v>
      </c>
    </row>
    <row r="6" spans="1:42" s="8" customFormat="1" x14ac:dyDescent="0.25">
      <c r="A6" s="12"/>
      <c r="B6" s="13"/>
      <c r="C6" s="47" t="s">
        <v>7</v>
      </c>
      <c r="D6" s="14">
        <v>0.1</v>
      </c>
      <c r="E6" s="7"/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50">
        <v>0</v>
      </c>
      <c r="AK6" s="38"/>
      <c r="AL6" s="38"/>
      <c r="AN6" s="260">
        <f t="shared" ref="AN6:AN69" si="0">SUM(F6:AJ6)</f>
        <v>0</v>
      </c>
      <c r="AO6" s="8">
        <v>86400</v>
      </c>
      <c r="AP6" s="261">
        <f t="shared" ref="AP6:AP69" si="1">AN6*AO6</f>
        <v>0</v>
      </c>
    </row>
    <row r="7" spans="1:42" s="8" customFormat="1" x14ac:dyDescent="0.25">
      <c r="A7" s="12"/>
      <c r="B7" s="16"/>
      <c r="C7" s="220" t="s">
        <v>8</v>
      </c>
      <c r="D7" s="221">
        <v>0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46"/>
      <c r="AK7" s="220"/>
      <c r="AL7" s="220"/>
      <c r="AN7" s="260">
        <f t="shared" si="0"/>
        <v>0</v>
      </c>
      <c r="AO7" s="8">
        <v>86400</v>
      </c>
      <c r="AP7" s="261">
        <f t="shared" si="1"/>
        <v>0</v>
      </c>
    </row>
    <row r="8" spans="1:42" s="8" customFormat="1" x14ac:dyDescent="0.25">
      <c r="A8" s="12"/>
      <c r="B8" s="16"/>
      <c r="C8" s="222" t="s">
        <v>403</v>
      </c>
      <c r="D8" s="223" t="s">
        <v>395</v>
      </c>
      <c r="E8" s="7"/>
      <c r="F8" s="38">
        <v>1.1399999999999999</v>
      </c>
      <c r="G8" s="38">
        <v>1.1399999999999999</v>
      </c>
      <c r="H8" s="38">
        <v>1.1399999999999999</v>
      </c>
      <c r="I8" s="38">
        <v>1.1399999999999999</v>
      </c>
      <c r="J8" s="38">
        <v>1.1399999999999999</v>
      </c>
      <c r="K8" s="38">
        <v>1.1399999999999999</v>
      </c>
      <c r="L8" s="38">
        <v>1.1399999999999999</v>
      </c>
      <c r="M8" s="38">
        <v>1.1399999999999999</v>
      </c>
      <c r="N8" s="38">
        <v>1.1399999999999999</v>
      </c>
      <c r="O8" s="38">
        <v>1.1399999999999999</v>
      </c>
      <c r="P8" s="38">
        <v>1.1399999999999999</v>
      </c>
      <c r="Q8" s="38">
        <v>1.1399999999999999</v>
      </c>
      <c r="R8" s="38">
        <v>1.1399999999999999</v>
      </c>
      <c r="S8" s="38">
        <v>0.94</v>
      </c>
      <c r="T8" s="38">
        <v>0.95</v>
      </c>
      <c r="U8" s="38">
        <v>0.95</v>
      </c>
      <c r="V8" s="38">
        <v>0.95</v>
      </c>
      <c r="W8" s="38">
        <v>0.95</v>
      </c>
      <c r="X8" s="38">
        <v>0.95</v>
      </c>
      <c r="Y8" s="38">
        <v>0.95</v>
      </c>
      <c r="Z8" s="38">
        <v>0.95</v>
      </c>
      <c r="AA8" s="38">
        <v>0.95</v>
      </c>
      <c r="AB8" s="38">
        <v>0.95</v>
      </c>
      <c r="AC8" s="38">
        <v>0.95</v>
      </c>
      <c r="AD8" s="38">
        <v>1.25</v>
      </c>
      <c r="AE8" s="38">
        <v>1.25</v>
      </c>
      <c r="AF8" s="38">
        <v>1.25</v>
      </c>
      <c r="AG8" s="38">
        <v>1.25</v>
      </c>
      <c r="AH8" s="38">
        <v>1.25</v>
      </c>
      <c r="AI8" s="38">
        <v>1.25</v>
      </c>
      <c r="AJ8" s="50">
        <v>1.25</v>
      </c>
      <c r="AK8" s="38"/>
      <c r="AL8" s="38"/>
      <c r="AN8" s="260">
        <f t="shared" si="0"/>
        <v>34.009999999999991</v>
      </c>
      <c r="AO8" s="8">
        <v>86400</v>
      </c>
      <c r="AP8" s="261">
        <f t="shared" si="1"/>
        <v>2938463.9999999991</v>
      </c>
    </row>
    <row r="9" spans="1:42" s="8" customFormat="1" x14ac:dyDescent="0.25">
      <c r="A9" s="12"/>
      <c r="B9" s="13"/>
      <c r="C9" s="17" t="s">
        <v>9</v>
      </c>
      <c r="D9" s="237" t="s">
        <v>395</v>
      </c>
      <c r="E9" s="7"/>
      <c r="F9" s="38">
        <v>0.02</v>
      </c>
      <c r="G9" s="38">
        <v>0.02</v>
      </c>
      <c r="H9" s="38">
        <v>0.02</v>
      </c>
      <c r="I9" s="38">
        <v>0.01</v>
      </c>
      <c r="J9" s="38">
        <v>0.01</v>
      </c>
      <c r="K9" s="38">
        <v>0.01</v>
      </c>
      <c r="L9" s="38">
        <v>0.01</v>
      </c>
      <c r="M9" s="38">
        <v>0.01</v>
      </c>
      <c r="N9" s="38">
        <v>0.01</v>
      </c>
      <c r="O9" s="38">
        <v>0.01</v>
      </c>
      <c r="P9" s="38">
        <v>0.02</v>
      </c>
      <c r="Q9" s="38">
        <v>0.02</v>
      </c>
      <c r="R9" s="38">
        <v>0.02</v>
      </c>
      <c r="S9" s="38">
        <v>0.02</v>
      </c>
      <c r="T9" s="38">
        <v>0.02</v>
      </c>
      <c r="U9" s="38">
        <v>0.02</v>
      </c>
      <c r="V9" s="38">
        <v>0.02</v>
      </c>
      <c r="W9" s="38">
        <v>0.02</v>
      </c>
      <c r="X9" s="38">
        <v>0.02</v>
      </c>
      <c r="Y9" s="38">
        <v>0.02</v>
      </c>
      <c r="Z9" s="38">
        <v>0.02</v>
      </c>
      <c r="AA9" s="38">
        <v>0.02</v>
      </c>
      <c r="AB9" s="38">
        <v>0.02</v>
      </c>
      <c r="AC9" s="38">
        <v>0.02</v>
      </c>
      <c r="AD9" s="38">
        <v>0.02</v>
      </c>
      <c r="AE9" s="38">
        <v>0.02</v>
      </c>
      <c r="AF9" s="38">
        <v>0.02</v>
      </c>
      <c r="AG9" s="38">
        <v>0.02</v>
      </c>
      <c r="AH9" s="38">
        <v>0.02</v>
      </c>
      <c r="AI9" s="38">
        <v>0.02</v>
      </c>
      <c r="AJ9" s="50">
        <v>0.02</v>
      </c>
      <c r="AK9" s="38"/>
      <c r="AL9" s="38"/>
      <c r="AN9" s="260">
        <f t="shared" si="0"/>
        <v>0.55000000000000016</v>
      </c>
      <c r="AO9" s="8">
        <v>86400</v>
      </c>
      <c r="AP9" s="261">
        <f t="shared" si="1"/>
        <v>47520.000000000015</v>
      </c>
    </row>
    <row r="10" spans="1:42" s="8" customFormat="1" x14ac:dyDescent="0.25">
      <c r="A10" s="12"/>
      <c r="B10" s="13"/>
      <c r="C10" s="17"/>
      <c r="D10" s="14"/>
      <c r="E10" s="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50"/>
      <c r="AK10" s="38"/>
      <c r="AL10" s="38"/>
      <c r="AN10" s="260"/>
      <c r="AP10" s="261"/>
    </row>
    <row r="11" spans="1:42" s="8" customFormat="1" ht="15.75" thickBot="1" x14ac:dyDescent="0.3">
      <c r="A11" s="12"/>
      <c r="B11" s="19"/>
      <c r="C11" s="20" t="s">
        <v>139</v>
      </c>
      <c r="D11" s="243"/>
      <c r="E11" s="46">
        <f>86400*SUM(F11:AJ11)</f>
        <v>2994623.9999999995</v>
      </c>
      <c r="F11" s="51">
        <f>SUM(F5:F10)</f>
        <v>1.1599999999999999</v>
      </c>
      <c r="G11" s="51">
        <f>SUM(G5:G10)</f>
        <v>1.1599999999999999</v>
      </c>
      <c r="H11" s="51">
        <f>SUM(H5:H10)</f>
        <v>1.1599999999999999</v>
      </c>
      <c r="I11" s="51">
        <f>SUM(I5:I10)</f>
        <v>1.25</v>
      </c>
      <c r="J11" s="51">
        <f t="shared" ref="J11:AJ11" si="2">SUM(J5:J10)</f>
        <v>1.1499999999999999</v>
      </c>
      <c r="K11" s="51">
        <f t="shared" si="2"/>
        <v>1.1499999999999999</v>
      </c>
      <c r="L11" s="51">
        <f t="shared" si="2"/>
        <v>1.1499999999999999</v>
      </c>
      <c r="M11" s="51">
        <f t="shared" si="2"/>
        <v>1.1499999999999999</v>
      </c>
      <c r="N11" s="51">
        <f t="shared" si="2"/>
        <v>1.1499999999999999</v>
      </c>
      <c r="O11" s="51">
        <f t="shared" si="2"/>
        <v>1.1499999999999999</v>
      </c>
      <c r="P11" s="51">
        <f t="shared" si="2"/>
        <v>1.1599999999999999</v>
      </c>
      <c r="Q11" s="51">
        <f t="shared" si="2"/>
        <v>1.1599999999999999</v>
      </c>
      <c r="R11" s="51">
        <f t="shared" si="2"/>
        <v>1.1599999999999999</v>
      </c>
      <c r="S11" s="51">
        <f t="shared" si="2"/>
        <v>0.96</v>
      </c>
      <c r="T11" s="51">
        <f t="shared" si="2"/>
        <v>0.97</v>
      </c>
      <c r="U11" s="51">
        <f t="shared" si="2"/>
        <v>0.97</v>
      </c>
      <c r="V11" s="51">
        <f t="shared" si="2"/>
        <v>0.97</v>
      </c>
      <c r="W11" s="51">
        <f t="shared" si="2"/>
        <v>0.97</v>
      </c>
      <c r="X11" s="51">
        <f t="shared" si="2"/>
        <v>0.97</v>
      </c>
      <c r="Y11" s="51">
        <f t="shared" si="2"/>
        <v>0.97</v>
      </c>
      <c r="Z11" s="51">
        <f t="shared" si="2"/>
        <v>0.97</v>
      </c>
      <c r="AA11" s="51">
        <f t="shared" si="2"/>
        <v>0.97</v>
      </c>
      <c r="AB11" s="51">
        <f t="shared" si="2"/>
        <v>0.97</v>
      </c>
      <c r="AC11" s="51">
        <f t="shared" si="2"/>
        <v>0.97</v>
      </c>
      <c r="AD11" s="51">
        <f t="shared" si="2"/>
        <v>1.27</v>
      </c>
      <c r="AE11" s="51">
        <f t="shared" si="2"/>
        <v>1.27</v>
      </c>
      <c r="AF11" s="51">
        <f t="shared" si="2"/>
        <v>1.27</v>
      </c>
      <c r="AG11" s="51">
        <f t="shared" si="2"/>
        <v>1.27</v>
      </c>
      <c r="AH11" s="51">
        <f t="shared" si="2"/>
        <v>1.27</v>
      </c>
      <c r="AI11" s="51">
        <f t="shared" si="2"/>
        <v>1.27</v>
      </c>
      <c r="AJ11" s="52">
        <f t="shared" si="2"/>
        <v>1.27</v>
      </c>
      <c r="AK11" s="38"/>
      <c r="AL11" s="38"/>
      <c r="AN11" s="262">
        <f t="shared" si="0"/>
        <v>34.659999999999997</v>
      </c>
      <c r="AO11" s="20">
        <v>86400</v>
      </c>
      <c r="AP11" s="263">
        <f t="shared" si="1"/>
        <v>2994623.9999999995</v>
      </c>
    </row>
    <row r="12" spans="1:42" ht="16.5" thickTop="1" thickBot="1" x14ac:dyDescent="0.3">
      <c r="A12" s="12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N12" s="14"/>
      <c r="AO12" s="8"/>
      <c r="AP12" s="15"/>
    </row>
    <row r="13" spans="1:42" s="8" customFormat="1" ht="15.75" thickTop="1" x14ac:dyDescent="0.25">
      <c r="A13" s="12"/>
      <c r="B13" s="23" t="s">
        <v>10</v>
      </c>
      <c r="C13" s="24" t="s">
        <v>11</v>
      </c>
      <c r="D13" s="9">
        <v>0.3</v>
      </c>
      <c r="E13" s="45"/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49">
        <v>0</v>
      </c>
      <c r="AK13" s="38"/>
      <c r="AL13" s="38"/>
      <c r="AN13" s="258">
        <f t="shared" si="0"/>
        <v>0</v>
      </c>
      <c r="AO13" s="10">
        <v>86400</v>
      </c>
      <c r="AP13" s="259">
        <f t="shared" si="1"/>
        <v>0</v>
      </c>
    </row>
    <row r="14" spans="1:42" s="8" customFormat="1" x14ac:dyDescent="0.25">
      <c r="A14" s="12"/>
      <c r="B14" s="16"/>
      <c r="C14" s="17" t="s">
        <v>12</v>
      </c>
      <c r="D14" s="14">
        <v>0.36</v>
      </c>
      <c r="E14" s="7"/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50">
        <v>0</v>
      </c>
      <c r="AK14" s="38"/>
      <c r="AL14" s="38"/>
      <c r="AN14" s="260">
        <f t="shared" si="0"/>
        <v>0</v>
      </c>
      <c r="AO14" s="8">
        <v>86400</v>
      </c>
      <c r="AP14" s="261">
        <f t="shared" si="1"/>
        <v>0</v>
      </c>
    </row>
    <row r="15" spans="1:42" s="8" customFormat="1" x14ac:dyDescent="0.25">
      <c r="A15" s="12"/>
      <c r="B15" s="16"/>
      <c r="C15" s="220" t="s">
        <v>13</v>
      </c>
      <c r="D15" s="221">
        <v>0</v>
      </c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46"/>
      <c r="AK15" s="220"/>
      <c r="AL15" s="220"/>
      <c r="AN15" s="260">
        <f t="shared" si="0"/>
        <v>0</v>
      </c>
      <c r="AO15" s="8">
        <v>86400</v>
      </c>
      <c r="AP15" s="261">
        <f t="shared" si="1"/>
        <v>0</v>
      </c>
    </row>
    <row r="16" spans="1:42" s="8" customFormat="1" x14ac:dyDescent="0.25">
      <c r="A16" s="12"/>
      <c r="B16" s="16"/>
      <c r="C16" s="17" t="s">
        <v>14</v>
      </c>
      <c r="D16" s="14">
        <v>0.3</v>
      </c>
      <c r="E16" s="7"/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50">
        <v>0</v>
      </c>
      <c r="AK16" s="38"/>
      <c r="AL16" s="38"/>
      <c r="AN16" s="260">
        <f t="shared" si="0"/>
        <v>0</v>
      </c>
      <c r="AO16" s="8">
        <v>86400</v>
      </c>
      <c r="AP16" s="261">
        <f t="shared" si="1"/>
        <v>0</v>
      </c>
    </row>
    <row r="17" spans="1:42" s="8" customFormat="1" x14ac:dyDescent="0.25">
      <c r="A17" s="12"/>
      <c r="B17" s="16"/>
      <c r="C17" s="17" t="s">
        <v>15</v>
      </c>
      <c r="D17" s="14">
        <v>0.35</v>
      </c>
      <c r="E17" s="7"/>
      <c r="F17" s="38">
        <v>0</v>
      </c>
      <c r="G17" s="38">
        <v>0</v>
      </c>
      <c r="H17" s="38">
        <v>0</v>
      </c>
      <c r="I17" s="38">
        <v>0.35</v>
      </c>
      <c r="J17" s="38">
        <v>0.35</v>
      </c>
      <c r="K17" s="38">
        <v>0.35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50">
        <v>0.35</v>
      </c>
      <c r="AK17" s="38"/>
      <c r="AL17" s="38"/>
      <c r="AN17" s="260">
        <f t="shared" si="0"/>
        <v>1.4</v>
      </c>
      <c r="AO17" s="8">
        <v>86400</v>
      </c>
      <c r="AP17" s="261">
        <f t="shared" si="1"/>
        <v>120959.99999999999</v>
      </c>
    </row>
    <row r="18" spans="1:42" s="8" customFormat="1" x14ac:dyDescent="0.25">
      <c r="A18" s="12"/>
      <c r="B18" s="13"/>
      <c r="C18" s="17" t="s">
        <v>16</v>
      </c>
      <c r="D18" s="237" t="s">
        <v>395</v>
      </c>
      <c r="E18" s="7"/>
      <c r="F18" s="38">
        <v>0.05</v>
      </c>
      <c r="G18" s="38">
        <v>0.05</v>
      </c>
      <c r="H18" s="38">
        <v>0.05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50">
        <v>0</v>
      </c>
      <c r="AK18" s="38"/>
      <c r="AL18" s="38"/>
      <c r="AN18" s="260">
        <f t="shared" si="0"/>
        <v>0.15000000000000002</v>
      </c>
      <c r="AO18" s="8">
        <v>86400</v>
      </c>
      <c r="AP18" s="261">
        <f t="shared" si="1"/>
        <v>12960.000000000002</v>
      </c>
    </row>
    <row r="19" spans="1:42" s="8" customFormat="1" x14ac:dyDescent="0.25">
      <c r="A19" s="12"/>
      <c r="B19" s="16"/>
      <c r="C19" s="220" t="s">
        <v>17</v>
      </c>
      <c r="D19" s="221">
        <v>0</v>
      </c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46"/>
      <c r="AK19" s="220"/>
      <c r="AL19" s="220"/>
      <c r="AN19" s="260">
        <f t="shared" si="0"/>
        <v>0</v>
      </c>
      <c r="AO19" s="8">
        <v>86400</v>
      </c>
      <c r="AP19" s="261">
        <f t="shared" si="1"/>
        <v>0</v>
      </c>
    </row>
    <row r="20" spans="1:42" s="8" customFormat="1" x14ac:dyDescent="0.25">
      <c r="A20" s="12"/>
      <c r="B20" s="16"/>
      <c r="C20" s="220" t="s">
        <v>18</v>
      </c>
      <c r="D20" s="221">
        <v>0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46"/>
      <c r="AK20" s="220"/>
      <c r="AL20" s="220"/>
      <c r="AN20" s="260">
        <f t="shared" si="0"/>
        <v>0</v>
      </c>
      <c r="AO20" s="8">
        <v>86400</v>
      </c>
      <c r="AP20" s="261">
        <f t="shared" si="1"/>
        <v>0</v>
      </c>
    </row>
    <row r="21" spans="1:42" s="8" customFormat="1" x14ac:dyDescent="0.25">
      <c r="A21" s="12"/>
      <c r="B21" s="16"/>
      <c r="C21" s="40"/>
      <c r="D21" s="41"/>
      <c r="E21" s="7"/>
      <c r="F21" s="38"/>
      <c r="G21" s="38"/>
      <c r="H21" s="38"/>
      <c r="I21" s="38"/>
      <c r="J21" s="38"/>
      <c r="K21" s="38"/>
      <c r="L21" s="38"/>
      <c r="M21" s="38"/>
      <c r="N21" s="38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54"/>
      <c r="AK21" s="14"/>
      <c r="AL21" s="14"/>
      <c r="AN21" s="260"/>
      <c r="AP21" s="261"/>
    </row>
    <row r="22" spans="1:42" s="8" customFormat="1" ht="15.75" thickBot="1" x14ac:dyDescent="0.3">
      <c r="A22" s="12"/>
      <c r="B22" s="19"/>
      <c r="C22" s="20" t="s">
        <v>139</v>
      </c>
      <c r="D22" s="243"/>
      <c r="E22" s="46">
        <f>86400*SUM(F22:AJ22)</f>
        <v>133919.99999999997</v>
      </c>
      <c r="F22" s="51">
        <f>SUM(F13:F21)</f>
        <v>0.05</v>
      </c>
      <c r="G22" s="51">
        <f>SUM(G13:G21)</f>
        <v>0.05</v>
      </c>
      <c r="H22" s="51">
        <f>SUM(H13:H21)</f>
        <v>0.05</v>
      </c>
      <c r="I22" s="51">
        <f t="shared" ref="I22:AJ22" si="3">SUM(I13:I21)</f>
        <v>0.35</v>
      </c>
      <c r="J22" s="51">
        <f t="shared" si="3"/>
        <v>0.35</v>
      </c>
      <c r="K22" s="51">
        <f t="shared" si="3"/>
        <v>0.35</v>
      </c>
      <c r="L22" s="51">
        <f t="shared" si="3"/>
        <v>0</v>
      </c>
      <c r="M22" s="51">
        <f t="shared" si="3"/>
        <v>0</v>
      </c>
      <c r="N22" s="51">
        <f>SUM(N13:N21)</f>
        <v>0</v>
      </c>
      <c r="O22" s="51">
        <f>SUM(O13:O21)</f>
        <v>0</v>
      </c>
      <c r="P22" s="51">
        <f t="shared" si="3"/>
        <v>0</v>
      </c>
      <c r="Q22" s="51">
        <f t="shared" si="3"/>
        <v>0</v>
      </c>
      <c r="R22" s="51">
        <f t="shared" si="3"/>
        <v>0</v>
      </c>
      <c r="S22" s="51">
        <f t="shared" si="3"/>
        <v>0</v>
      </c>
      <c r="T22" s="51">
        <f t="shared" si="3"/>
        <v>0</v>
      </c>
      <c r="U22" s="51">
        <f t="shared" si="3"/>
        <v>0</v>
      </c>
      <c r="V22" s="51">
        <f t="shared" si="3"/>
        <v>0</v>
      </c>
      <c r="W22" s="51">
        <f t="shared" si="3"/>
        <v>0</v>
      </c>
      <c r="X22" s="51">
        <f t="shared" si="3"/>
        <v>0</v>
      </c>
      <c r="Y22" s="51">
        <f t="shared" si="3"/>
        <v>0</v>
      </c>
      <c r="Z22" s="51">
        <f>SUM(Z13:Z21)</f>
        <v>0</v>
      </c>
      <c r="AA22" s="51">
        <f t="shared" si="3"/>
        <v>0</v>
      </c>
      <c r="AB22" s="51">
        <f>SUM(AB13:AB21)</f>
        <v>0</v>
      </c>
      <c r="AC22" s="51">
        <f t="shared" si="3"/>
        <v>0</v>
      </c>
      <c r="AD22" s="51">
        <f t="shared" si="3"/>
        <v>0</v>
      </c>
      <c r="AE22" s="51">
        <f t="shared" si="3"/>
        <v>0</v>
      </c>
      <c r="AF22" s="51">
        <f t="shared" si="3"/>
        <v>0</v>
      </c>
      <c r="AG22" s="51">
        <f t="shared" si="3"/>
        <v>0</v>
      </c>
      <c r="AH22" s="51">
        <f t="shared" si="3"/>
        <v>0</v>
      </c>
      <c r="AI22" s="51">
        <f t="shared" si="3"/>
        <v>0</v>
      </c>
      <c r="AJ22" s="52">
        <f t="shared" si="3"/>
        <v>0.35</v>
      </c>
      <c r="AK22" s="38"/>
      <c r="AL22" s="38"/>
      <c r="AN22" s="262">
        <f t="shared" si="0"/>
        <v>1.5499999999999998</v>
      </c>
      <c r="AO22" s="20">
        <v>86400</v>
      </c>
      <c r="AP22" s="263">
        <f t="shared" si="1"/>
        <v>133919.99999999997</v>
      </c>
    </row>
    <row r="23" spans="1:42" s="8" customFormat="1" ht="16.5" thickTop="1" thickBot="1" x14ac:dyDescent="0.3">
      <c r="A23" s="12"/>
      <c r="D23" s="14"/>
      <c r="E23" s="7"/>
      <c r="F23" s="38"/>
      <c r="G23" s="38"/>
      <c r="H23" s="38"/>
      <c r="I23" s="38"/>
      <c r="J23" s="38"/>
      <c r="K23" s="38"/>
      <c r="L23" s="38"/>
      <c r="M23" s="38"/>
      <c r="N23" s="38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N23" s="14"/>
      <c r="AP23" s="15"/>
    </row>
    <row r="24" spans="1:42" s="8" customFormat="1" ht="15.75" thickTop="1" x14ac:dyDescent="0.25">
      <c r="A24" s="12"/>
      <c r="B24" s="23" t="s">
        <v>19</v>
      </c>
      <c r="C24" s="24" t="s">
        <v>20</v>
      </c>
      <c r="D24" s="9">
        <v>0.3</v>
      </c>
      <c r="E24" s="45"/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53">
        <v>0</v>
      </c>
      <c r="AK24" s="14"/>
      <c r="AL24" s="14"/>
      <c r="AN24" s="258">
        <f t="shared" si="0"/>
        <v>0</v>
      </c>
      <c r="AO24" s="10">
        <v>86400</v>
      </c>
      <c r="AP24" s="259">
        <f t="shared" si="1"/>
        <v>0</v>
      </c>
    </row>
    <row r="25" spans="1:42" s="8" customFormat="1" x14ac:dyDescent="0.25">
      <c r="A25" s="12"/>
      <c r="B25" s="16"/>
      <c r="C25" s="17" t="s">
        <v>21</v>
      </c>
      <c r="D25" s="14">
        <v>0.35</v>
      </c>
      <c r="E25" s="7"/>
      <c r="F25" s="38">
        <v>0</v>
      </c>
      <c r="G25" s="38">
        <v>0</v>
      </c>
      <c r="H25" s="38">
        <v>0</v>
      </c>
      <c r="I25" s="38">
        <v>0.35</v>
      </c>
      <c r="J25" s="38">
        <v>0.35</v>
      </c>
      <c r="K25" s="38">
        <v>0.35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50">
        <v>0</v>
      </c>
      <c r="AK25" s="38"/>
      <c r="AL25" s="38"/>
      <c r="AN25" s="260">
        <f t="shared" si="0"/>
        <v>1.0499999999999998</v>
      </c>
      <c r="AO25" s="8">
        <v>86400</v>
      </c>
      <c r="AP25" s="261">
        <f t="shared" si="1"/>
        <v>90719.999999999985</v>
      </c>
    </row>
    <row r="26" spans="1:42" s="8" customFormat="1" x14ac:dyDescent="0.25">
      <c r="A26" s="12"/>
      <c r="B26" s="16"/>
      <c r="C26" s="220" t="s">
        <v>22</v>
      </c>
      <c r="D26" s="221">
        <v>0.2</v>
      </c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46"/>
      <c r="AK26" s="220"/>
      <c r="AL26" s="220"/>
      <c r="AN26" s="260">
        <f t="shared" si="0"/>
        <v>0</v>
      </c>
      <c r="AO26" s="8">
        <v>86400</v>
      </c>
      <c r="AP26" s="261">
        <f t="shared" si="1"/>
        <v>0</v>
      </c>
    </row>
    <row r="27" spans="1:42" s="8" customFormat="1" x14ac:dyDescent="0.25">
      <c r="A27" s="12"/>
      <c r="B27" s="16"/>
      <c r="C27" s="222" t="s">
        <v>402</v>
      </c>
      <c r="D27" s="223" t="s">
        <v>395</v>
      </c>
      <c r="E27" s="7"/>
      <c r="F27" s="38">
        <v>22.87</v>
      </c>
      <c r="G27" s="38">
        <v>22.68</v>
      </c>
      <c r="H27" s="38">
        <v>22.78</v>
      </c>
      <c r="I27" s="38">
        <v>22.21</v>
      </c>
      <c r="J27" s="38">
        <v>21.67</v>
      </c>
      <c r="K27" s="38">
        <v>21.48</v>
      </c>
      <c r="L27" s="38">
        <v>21.59</v>
      </c>
      <c r="M27" s="38">
        <v>21.35</v>
      </c>
      <c r="N27" s="38">
        <v>21.15</v>
      </c>
      <c r="O27" s="38">
        <v>21.53</v>
      </c>
      <c r="P27" s="38">
        <v>22.01</v>
      </c>
      <c r="Q27" s="38">
        <v>23.77</v>
      </c>
      <c r="R27" s="38">
        <v>23.5</v>
      </c>
      <c r="S27" s="38">
        <v>23.14</v>
      </c>
      <c r="T27" s="38">
        <v>24.81</v>
      </c>
      <c r="U27" s="38">
        <v>24.96</v>
      </c>
      <c r="V27" s="38">
        <v>24.51</v>
      </c>
      <c r="W27" s="38">
        <v>24.37</v>
      </c>
      <c r="X27" s="38">
        <v>24</v>
      </c>
      <c r="Y27" s="38">
        <v>23.94</v>
      </c>
      <c r="Z27" s="38">
        <v>23.3</v>
      </c>
      <c r="AA27" s="38">
        <v>22.67</v>
      </c>
      <c r="AB27" s="38">
        <v>21.93</v>
      </c>
      <c r="AC27" s="38">
        <v>22.03</v>
      </c>
      <c r="AD27" s="38">
        <v>22.2</v>
      </c>
      <c r="AE27" s="38">
        <v>21.9</v>
      </c>
      <c r="AF27" s="38">
        <v>21.18</v>
      </c>
      <c r="AG27" s="38">
        <v>19.96</v>
      </c>
      <c r="AH27" s="38">
        <v>19.23</v>
      </c>
      <c r="AI27" s="38">
        <v>17.79</v>
      </c>
      <c r="AJ27" s="50">
        <v>16.41</v>
      </c>
      <c r="AK27" s="38"/>
      <c r="AL27" s="38"/>
      <c r="AN27" s="260">
        <f t="shared" si="0"/>
        <v>686.91999999999985</v>
      </c>
      <c r="AO27" s="8">
        <v>86400</v>
      </c>
      <c r="AP27" s="261">
        <f t="shared" si="1"/>
        <v>59349887.999999985</v>
      </c>
    </row>
    <row r="28" spans="1:42" s="8" customFormat="1" x14ac:dyDescent="0.25">
      <c r="A28" s="12"/>
      <c r="B28" s="16"/>
      <c r="C28" s="17"/>
      <c r="D28" s="18"/>
      <c r="E28" s="7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50"/>
      <c r="AK28" s="38"/>
      <c r="AL28" s="38"/>
      <c r="AN28" s="260"/>
      <c r="AP28" s="261"/>
    </row>
    <row r="29" spans="1:42" s="8" customFormat="1" x14ac:dyDescent="0.25">
      <c r="A29" s="12"/>
      <c r="B29" s="16"/>
      <c r="C29" s="219" t="s">
        <v>145</v>
      </c>
      <c r="D29" s="235" t="s">
        <v>395</v>
      </c>
      <c r="E29" s="7"/>
      <c r="F29" s="38">
        <v>11.87</v>
      </c>
      <c r="G29" s="38">
        <v>11.71</v>
      </c>
      <c r="H29" s="38">
        <v>11.78</v>
      </c>
      <c r="I29" s="38">
        <v>11.22</v>
      </c>
      <c r="J29" s="38">
        <v>10.52</v>
      </c>
      <c r="K29" s="38">
        <v>9.8000000000000007</v>
      </c>
      <c r="L29" s="38">
        <v>9.48</v>
      </c>
      <c r="M29" s="38">
        <v>8.74</v>
      </c>
      <c r="N29" s="38">
        <v>8.56</v>
      </c>
      <c r="O29" s="38">
        <v>8.9600000000000009</v>
      </c>
      <c r="P29" s="38">
        <v>10.41</v>
      </c>
      <c r="Q29" s="38">
        <v>12.57</v>
      </c>
      <c r="R29" s="38">
        <v>12.22</v>
      </c>
      <c r="S29" s="38">
        <v>11.53</v>
      </c>
      <c r="T29" s="38">
        <v>14</v>
      </c>
      <c r="U29" s="38">
        <v>13.85</v>
      </c>
      <c r="V29" s="38">
        <v>13.24</v>
      </c>
      <c r="W29" s="38">
        <v>13.12</v>
      </c>
      <c r="X29" s="38">
        <v>12.78</v>
      </c>
      <c r="Y29" s="38">
        <v>12.72</v>
      </c>
      <c r="Z29" s="38">
        <v>12.09</v>
      </c>
      <c r="AA29" s="38">
        <v>11.45</v>
      </c>
      <c r="AB29" s="38">
        <v>10.72</v>
      </c>
      <c r="AC29" s="38">
        <v>10.83</v>
      </c>
      <c r="AD29" s="38">
        <v>10.62</v>
      </c>
      <c r="AE29" s="38">
        <v>9.39</v>
      </c>
      <c r="AF29" s="38">
        <v>8.24</v>
      </c>
      <c r="AG29" s="38">
        <v>7.1</v>
      </c>
      <c r="AH29" s="38">
        <v>6.88</v>
      </c>
      <c r="AI29" s="38">
        <v>5.42</v>
      </c>
      <c r="AJ29" s="50">
        <v>4.0599999999999996</v>
      </c>
      <c r="AK29" s="38"/>
      <c r="AL29" s="38"/>
      <c r="AN29" s="260">
        <f t="shared" si="0"/>
        <v>325.88</v>
      </c>
      <c r="AO29" s="8">
        <v>-86400</v>
      </c>
      <c r="AP29" s="261">
        <f t="shared" si="1"/>
        <v>-28156032</v>
      </c>
    </row>
    <row r="30" spans="1:42" s="8" customFormat="1" x14ac:dyDescent="0.25">
      <c r="A30" s="12"/>
      <c r="B30" s="16"/>
      <c r="C30" s="219" t="s">
        <v>411</v>
      </c>
      <c r="D30" s="41"/>
      <c r="E30" s="7"/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0.03</v>
      </c>
      <c r="Q30" s="38">
        <v>0.03</v>
      </c>
      <c r="R30" s="38">
        <v>0.03</v>
      </c>
      <c r="S30" s="38">
        <v>0.03</v>
      </c>
      <c r="T30" s="38">
        <v>0.03</v>
      </c>
      <c r="U30" s="38">
        <v>0.03</v>
      </c>
      <c r="V30" s="38">
        <v>0.03</v>
      </c>
      <c r="W30" s="38">
        <v>0.05</v>
      </c>
      <c r="X30" s="38">
        <v>0.05</v>
      </c>
      <c r="Y30" s="38">
        <v>0.05</v>
      </c>
      <c r="Z30" s="38">
        <v>0.05</v>
      </c>
      <c r="AA30" s="38">
        <v>0.05</v>
      </c>
      <c r="AB30" s="38">
        <v>0.05</v>
      </c>
      <c r="AC30" s="38">
        <v>0.05</v>
      </c>
      <c r="AD30" s="38">
        <v>0.05</v>
      </c>
      <c r="AE30" s="38">
        <v>0.05</v>
      </c>
      <c r="AF30" s="38">
        <v>0.05</v>
      </c>
      <c r="AG30" s="38">
        <v>0.05</v>
      </c>
      <c r="AH30" s="38">
        <v>0.05</v>
      </c>
      <c r="AI30" s="38">
        <v>0.05</v>
      </c>
      <c r="AJ30" s="50">
        <v>0.05</v>
      </c>
      <c r="AK30" s="38"/>
      <c r="AL30" s="38"/>
      <c r="AN30" s="260">
        <f t="shared" si="0"/>
        <v>0.91000000000000036</v>
      </c>
      <c r="AO30" s="8">
        <v>-86400</v>
      </c>
      <c r="AP30" s="261">
        <f t="shared" si="1"/>
        <v>-78624.000000000029</v>
      </c>
    </row>
    <row r="31" spans="1:42" s="8" customFormat="1" x14ac:dyDescent="0.25">
      <c r="A31" s="12"/>
      <c r="B31" s="16"/>
      <c r="C31" s="219" t="s">
        <v>396</v>
      </c>
      <c r="D31" s="41"/>
      <c r="E31" s="7"/>
      <c r="F31" s="38">
        <v>0.4</v>
      </c>
      <c r="G31" s="38">
        <v>0.4</v>
      </c>
      <c r="H31" s="38">
        <v>0.4</v>
      </c>
      <c r="I31" s="38">
        <v>0.5</v>
      </c>
      <c r="J31" s="38">
        <v>0.5</v>
      </c>
      <c r="K31" s="38">
        <v>0.5</v>
      </c>
      <c r="L31" s="38">
        <v>0.5</v>
      </c>
      <c r="M31" s="38">
        <v>0.5</v>
      </c>
      <c r="N31" s="38">
        <v>0.5</v>
      </c>
      <c r="O31" s="38">
        <v>0.5</v>
      </c>
      <c r="P31" s="38">
        <v>0.5</v>
      </c>
      <c r="Q31" s="38">
        <v>0.5</v>
      </c>
      <c r="R31" s="38">
        <v>0.5</v>
      </c>
      <c r="S31" s="38">
        <v>0.5</v>
      </c>
      <c r="T31" s="38">
        <v>0.5</v>
      </c>
      <c r="U31" s="38">
        <v>0.5</v>
      </c>
      <c r="V31" s="38">
        <v>0.5</v>
      </c>
      <c r="W31" s="38">
        <v>0.4</v>
      </c>
      <c r="X31" s="38">
        <v>0.4</v>
      </c>
      <c r="Y31" s="38">
        <v>0.4</v>
      </c>
      <c r="Z31" s="38">
        <v>0.4</v>
      </c>
      <c r="AA31" s="38">
        <v>0.4</v>
      </c>
      <c r="AB31" s="38">
        <v>0.4</v>
      </c>
      <c r="AC31" s="38">
        <v>0.4</v>
      </c>
      <c r="AD31" s="38">
        <v>0.4</v>
      </c>
      <c r="AE31" s="38">
        <v>0.5</v>
      </c>
      <c r="AF31" s="38">
        <v>0.5</v>
      </c>
      <c r="AG31" s="38">
        <v>0.5</v>
      </c>
      <c r="AH31" s="38">
        <v>0.5</v>
      </c>
      <c r="AI31" s="38">
        <v>0.5</v>
      </c>
      <c r="AJ31" s="50">
        <v>0.5</v>
      </c>
      <c r="AK31" s="38"/>
      <c r="AL31" s="38"/>
      <c r="AN31" s="260">
        <f t="shared" si="0"/>
        <v>14.400000000000002</v>
      </c>
      <c r="AO31" s="8">
        <v>-86400</v>
      </c>
      <c r="AP31" s="261">
        <f t="shared" si="1"/>
        <v>-1244160.0000000002</v>
      </c>
    </row>
    <row r="32" spans="1:42" s="8" customFormat="1" x14ac:dyDescent="0.25">
      <c r="A32" s="12"/>
      <c r="B32" s="16"/>
      <c r="C32" s="219" t="s">
        <v>123</v>
      </c>
      <c r="D32" s="41"/>
      <c r="E32" s="7"/>
      <c r="F32" s="38">
        <v>0.4</v>
      </c>
      <c r="G32" s="38">
        <v>0.4</v>
      </c>
      <c r="H32" s="38">
        <v>0.4</v>
      </c>
      <c r="I32" s="38">
        <v>0.4</v>
      </c>
      <c r="J32" s="38">
        <v>0.4</v>
      </c>
      <c r="K32" s="38">
        <v>0.4</v>
      </c>
      <c r="L32" s="38">
        <v>0.4</v>
      </c>
      <c r="M32" s="38">
        <v>0.4</v>
      </c>
      <c r="N32" s="38">
        <v>0.4</v>
      </c>
      <c r="O32" s="38">
        <v>0.4</v>
      </c>
      <c r="P32" s="38">
        <v>0.5</v>
      </c>
      <c r="Q32" s="38">
        <v>0.5</v>
      </c>
      <c r="R32" s="38">
        <v>0.5</v>
      </c>
      <c r="S32" s="38">
        <v>0.5</v>
      </c>
      <c r="T32" s="38">
        <v>0.5</v>
      </c>
      <c r="U32" s="38">
        <v>0.5</v>
      </c>
      <c r="V32" s="38">
        <v>0.5</v>
      </c>
      <c r="W32" s="38">
        <v>0.5</v>
      </c>
      <c r="X32" s="38">
        <v>0.5</v>
      </c>
      <c r="Y32" s="38">
        <v>0.5</v>
      </c>
      <c r="Z32" s="38">
        <v>0.5</v>
      </c>
      <c r="AA32" s="38">
        <v>0.5</v>
      </c>
      <c r="AB32" s="38">
        <v>0.5</v>
      </c>
      <c r="AC32" s="38">
        <v>0.5</v>
      </c>
      <c r="AD32" s="38">
        <v>0.5</v>
      </c>
      <c r="AE32" s="38">
        <v>0.5</v>
      </c>
      <c r="AF32" s="38">
        <v>0.5</v>
      </c>
      <c r="AG32" s="38">
        <v>0.5</v>
      </c>
      <c r="AH32" s="38">
        <v>0.5</v>
      </c>
      <c r="AI32" s="38">
        <v>0.5</v>
      </c>
      <c r="AJ32" s="50">
        <v>0.5</v>
      </c>
      <c r="AK32" s="38"/>
      <c r="AL32" s="38"/>
      <c r="AN32" s="260">
        <f t="shared" si="0"/>
        <v>14.5</v>
      </c>
      <c r="AO32" s="8">
        <v>-86400</v>
      </c>
      <c r="AP32" s="261">
        <f t="shared" si="1"/>
        <v>-1252800</v>
      </c>
    </row>
    <row r="33" spans="1:42" s="8" customFormat="1" x14ac:dyDescent="0.25">
      <c r="A33" s="12"/>
      <c r="B33" s="16"/>
      <c r="C33" s="219" t="s">
        <v>124</v>
      </c>
      <c r="D33" s="41"/>
      <c r="E33" s="7"/>
      <c r="F33" s="38">
        <v>0.2</v>
      </c>
      <c r="G33" s="38">
        <v>0.2</v>
      </c>
      <c r="H33" s="38">
        <v>0.2</v>
      </c>
      <c r="I33" s="38">
        <v>0.2</v>
      </c>
      <c r="J33" s="38">
        <v>0.2</v>
      </c>
      <c r="K33" s="38">
        <v>0.2</v>
      </c>
      <c r="L33" s="38">
        <v>0.2</v>
      </c>
      <c r="M33" s="38">
        <v>0.2</v>
      </c>
      <c r="N33" s="38">
        <v>0.2</v>
      </c>
      <c r="O33" s="38">
        <v>0.2</v>
      </c>
      <c r="P33" s="38">
        <v>0.3</v>
      </c>
      <c r="Q33" s="38">
        <v>0.3</v>
      </c>
      <c r="R33" s="38">
        <v>0.3</v>
      </c>
      <c r="S33" s="38">
        <v>0.3</v>
      </c>
      <c r="T33" s="38">
        <v>0.3</v>
      </c>
      <c r="U33" s="38">
        <v>0.3</v>
      </c>
      <c r="V33" s="38">
        <v>0.3</v>
      </c>
      <c r="W33" s="38">
        <v>0.4</v>
      </c>
      <c r="X33" s="38">
        <v>0.4</v>
      </c>
      <c r="Y33" s="38">
        <v>0.4</v>
      </c>
      <c r="Z33" s="38">
        <v>0.4</v>
      </c>
      <c r="AA33" s="38">
        <v>0.4</v>
      </c>
      <c r="AB33" s="38">
        <v>0.4</v>
      </c>
      <c r="AC33" s="38">
        <v>0.4</v>
      </c>
      <c r="AD33" s="38">
        <v>0.4</v>
      </c>
      <c r="AE33" s="38">
        <v>0.4</v>
      </c>
      <c r="AF33" s="38">
        <v>0.4</v>
      </c>
      <c r="AG33" s="38">
        <v>0.4</v>
      </c>
      <c r="AH33" s="38">
        <v>0.4</v>
      </c>
      <c r="AI33" s="38">
        <v>0.4</v>
      </c>
      <c r="AJ33" s="50">
        <v>0.4</v>
      </c>
      <c r="AK33" s="38"/>
      <c r="AL33" s="38"/>
      <c r="AN33" s="260">
        <f t="shared" si="0"/>
        <v>9.7000000000000028</v>
      </c>
      <c r="AO33" s="8">
        <v>-86400</v>
      </c>
      <c r="AP33" s="261">
        <f t="shared" si="1"/>
        <v>-838080.00000000023</v>
      </c>
    </row>
    <row r="34" spans="1:42" s="8" customFormat="1" x14ac:dyDescent="0.25">
      <c r="A34" s="12"/>
      <c r="B34" s="16"/>
      <c r="C34" s="219" t="s">
        <v>125</v>
      </c>
      <c r="D34" s="41"/>
      <c r="E34" s="7"/>
      <c r="F34" s="38">
        <v>0.2</v>
      </c>
      <c r="G34" s="38">
        <v>0.2</v>
      </c>
      <c r="H34" s="38">
        <v>0.2</v>
      </c>
      <c r="I34" s="38">
        <v>0.2</v>
      </c>
      <c r="J34" s="38">
        <v>0.2</v>
      </c>
      <c r="K34" s="38">
        <v>0.2</v>
      </c>
      <c r="L34" s="38">
        <v>0.2</v>
      </c>
      <c r="M34" s="38">
        <v>0.2</v>
      </c>
      <c r="N34" s="38">
        <v>0.2</v>
      </c>
      <c r="O34" s="38">
        <v>0.2</v>
      </c>
      <c r="P34" s="38">
        <v>0.5</v>
      </c>
      <c r="Q34" s="38">
        <v>0.5</v>
      </c>
      <c r="R34" s="38">
        <v>0.5</v>
      </c>
      <c r="S34" s="38">
        <v>0.5</v>
      </c>
      <c r="T34" s="38">
        <v>0.5</v>
      </c>
      <c r="U34" s="38">
        <v>0.5</v>
      </c>
      <c r="V34" s="38">
        <v>0.5</v>
      </c>
      <c r="W34" s="38">
        <v>0.5</v>
      </c>
      <c r="X34" s="38">
        <v>0.5</v>
      </c>
      <c r="Y34" s="38">
        <v>0.5</v>
      </c>
      <c r="Z34" s="38">
        <v>0.5</v>
      </c>
      <c r="AA34" s="38">
        <v>0.5</v>
      </c>
      <c r="AB34" s="38">
        <v>0.5</v>
      </c>
      <c r="AC34" s="38">
        <v>0.5</v>
      </c>
      <c r="AD34" s="38">
        <v>0.5</v>
      </c>
      <c r="AE34" s="38">
        <v>0.5</v>
      </c>
      <c r="AF34" s="38">
        <v>0.5</v>
      </c>
      <c r="AG34" s="38">
        <v>0.5</v>
      </c>
      <c r="AH34" s="38">
        <v>0.5</v>
      </c>
      <c r="AI34" s="38">
        <v>0.5</v>
      </c>
      <c r="AJ34" s="50">
        <v>0.5</v>
      </c>
      <c r="AK34" s="38"/>
      <c r="AL34" s="38"/>
      <c r="AN34" s="260">
        <f t="shared" si="0"/>
        <v>12.5</v>
      </c>
      <c r="AO34" s="8">
        <v>-86400</v>
      </c>
      <c r="AP34" s="261">
        <f t="shared" si="1"/>
        <v>-1080000</v>
      </c>
    </row>
    <row r="35" spans="1:42" s="8" customFormat="1" x14ac:dyDescent="0.25">
      <c r="A35" s="12"/>
      <c r="B35" s="16"/>
      <c r="C35" s="219" t="s">
        <v>397</v>
      </c>
      <c r="D35" s="41"/>
      <c r="E35" s="7"/>
      <c r="F35" s="38">
        <v>0.6</v>
      </c>
      <c r="G35" s="38">
        <v>0.6</v>
      </c>
      <c r="H35" s="38">
        <v>0.6</v>
      </c>
      <c r="I35" s="38">
        <v>1</v>
      </c>
      <c r="J35" s="38">
        <v>1</v>
      </c>
      <c r="K35" s="38">
        <v>1</v>
      </c>
      <c r="L35" s="38">
        <v>1</v>
      </c>
      <c r="M35" s="38">
        <v>1</v>
      </c>
      <c r="N35" s="38">
        <v>1</v>
      </c>
      <c r="O35" s="38">
        <v>1</v>
      </c>
      <c r="P35" s="38">
        <v>1</v>
      </c>
      <c r="Q35" s="38">
        <v>1</v>
      </c>
      <c r="R35" s="38">
        <v>1</v>
      </c>
      <c r="S35" s="38">
        <v>1</v>
      </c>
      <c r="T35" s="38">
        <v>1</v>
      </c>
      <c r="U35" s="38">
        <v>1</v>
      </c>
      <c r="V35" s="38">
        <v>1</v>
      </c>
      <c r="W35" s="38">
        <v>1</v>
      </c>
      <c r="X35" s="38">
        <v>1</v>
      </c>
      <c r="Y35" s="38">
        <v>1</v>
      </c>
      <c r="Z35" s="38">
        <v>1</v>
      </c>
      <c r="AA35" s="38">
        <v>1</v>
      </c>
      <c r="AB35" s="38">
        <v>1</v>
      </c>
      <c r="AC35" s="38">
        <v>1</v>
      </c>
      <c r="AD35" s="38">
        <v>1</v>
      </c>
      <c r="AE35" s="38">
        <v>1</v>
      </c>
      <c r="AF35" s="38">
        <v>1</v>
      </c>
      <c r="AG35" s="38">
        <v>1</v>
      </c>
      <c r="AH35" s="38">
        <v>1</v>
      </c>
      <c r="AI35" s="38">
        <v>1</v>
      </c>
      <c r="AJ35" s="50">
        <v>1</v>
      </c>
      <c r="AK35" s="38"/>
      <c r="AL35" s="38"/>
      <c r="AN35" s="260">
        <f t="shared" si="0"/>
        <v>29.8</v>
      </c>
      <c r="AO35" s="8">
        <v>-86400</v>
      </c>
      <c r="AP35" s="261">
        <f t="shared" si="1"/>
        <v>-2574720</v>
      </c>
    </row>
    <row r="36" spans="1:42" s="8" customFormat="1" x14ac:dyDescent="0.25">
      <c r="A36" s="12"/>
      <c r="B36" s="16"/>
      <c r="C36" s="219" t="s">
        <v>126</v>
      </c>
      <c r="D36" s="41"/>
      <c r="E36" s="7"/>
      <c r="F36" s="38">
        <v>0.5</v>
      </c>
      <c r="G36" s="38">
        <v>0.5</v>
      </c>
      <c r="H36" s="38">
        <v>0.5</v>
      </c>
      <c r="I36" s="38">
        <v>1</v>
      </c>
      <c r="J36" s="38">
        <v>1</v>
      </c>
      <c r="K36" s="38">
        <v>1</v>
      </c>
      <c r="L36" s="38">
        <v>1</v>
      </c>
      <c r="M36" s="38">
        <v>1</v>
      </c>
      <c r="N36" s="38">
        <v>1</v>
      </c>
      <c r="O36" s="38">
        <v>1</v>
      </c>
      <c r="P36" s="38">
        <v>1</v>
      </c>
      <c r="Q36" s="38">
        <v>1</v>
      </c>
      <c r="R36" s="38">
        <v>1</v>
      </c>
      <c r="S36" s="38">
        <v>1</v>
      </c>
      <c r="T36" s="38">
        <v>1</v>
      </c>
      <c r="U36" s="38">
        <v>1</v>
      </c>
      <c r="V36" s="38">
        <v>1</v>
      </c>
      <c r="W36" s="38">
        <v>1</v>
      </c>
      <c r="X36" s="38">
        <v>1</v>
      </c>
      <c r="Y36" s="38">
        <v>1</v>
      </c>
      <c r="Z36" s="38">
        <v>1</v>
      </c>
      <c r="AA36" s="38">
        <v>1</v>
      </c>
      <c r="AB36" s="38">
        <v>1</v>
      </c>
      <c r="AC36" s="38">
        <v>1</v>
      </c>
      <c r="AD36" s="38">
        <v>1</v>
      </c>
      <c r="AE36" s="38">
        <v>1</v>
      </c>
      <c r="AF36" s="38">
        <v>1</v>
      </c>
      <c r="AG36" s="38">
        <v>1</v>
      </c>
      <c r="AH36" s="38">
        <v>1</v>
      </c>
      <c r="AI36" s="38">
        <v>1</v>
      </c>
      <c r="AJ36" s="50">
        <v>1</v>
      </c>
      <c r="AK36" s="38"/>
      <c r="AL36" s="38"/>
      <c r="AN36" s="260">
        <f t="shared" si="0"/>
        <v>29.5</v>
      </c>
      <c r="AO36" s="8">
        <v>-86400</v>
      </c>
      <c r="AP36" s="261">
        <f t="shared" si="1"/>
        <v>-2548800</v>
      </c>
    </row>
    <row r="37" spans="1:42" s="8" customFormat="1" x14ac:dyDescent="0.25">
      <c r="A37" s="12"/>
      <c r="B37" s="16"/>
      <c r="C37" s="219" t="s">
        <v>147</v>
      </c>
      <c r="D37" s="41"/>
      <c r="E37" s="7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50">
        <v>0</v>
      </c>
      <c r="AK37" s="38"/>
      <c r="AL37" s="38"/>
      <c r="AN37" s="260">
        <f t="shared" si="0"/>
        <v>0</v>
      </c>
      <c r="AO37" s="8">
        <v>-86400</v>
      </c>
      <c r="AP37" s="261">
        <f t="shared" si="1"/>
        <v>0</v>
      </c>
    </row>
    <row r="38" spans="1:42" s="8" customFormat="1" x14ac:dyDescent="0.25">
      <c r="A38" s="12"/>
      <c r="B38" s="16"/>
      <c r="C38" s="219" t="s">
        <v>127</v>
      </c>
      <c r="D38" s="41"/>
      <c r="E38" s="7"/>
      <c r="F38" s="38">
        <v>0.9</v>
      </c>
      <c r="G38" s="38">
        <v>0.9</v>
      </c>
      <c r="H38" s="38">
        <v>0.9</v>
      </c>
      <c r="I38" s="38">
        <v>1.8</v>
      </c>
      <c r="J38" s="38">
        <v>1.8</v>
      </c>
      <c r="K38" s="38">
        <v>1.8</v>
      </c>
      <c r="L38" s="38">
        <v>1.8</v>
      </c>
      <c r="M38" s="38">
        <v>1.8</v>
      </c>
      <c r="N38" s="38">
        <v>1.8</v>
      </c>
      <c r="O38" s="38">
        <v>1.8</v>
      </c>
      <c r="P38" s="38">
        <v>1.3</v>
      </c>
      <c r="Q38" s="38">
        <v>1.3</v>
      </c>
      <c r="R38" s="38">
        <v>1.3</v>
      </c>
      <c r="S38" s="38">
        <v>1.3</v>
      </c>
      <c r="T38" s="38">
        <v>1.3</v>
      </c>
      <c r="U38" s="38">
        <v>1.3</v>
      </c>
      <c r="V38" s="38">
        <v>1.3</v>
      </c>
      <c r="W38" s="38">
        <v>0.7</v>
      </c>
      <c r="X38" s="38">
        <v>0.7</v>
      </c>
      <c r="Y38" s="38">
        <v>0.7</v>
      </c>
      <c r="Z38" s="38">
        <v>0.7</v>
      </c>
      <c r="AA38" s="38">
        <v>0.7</v>
      </c>
      <c r="AB38" s="38">
        <v>0.7</v>
      </c>
      <c r="AC38" s="38">
        <v>0.7</v>
      </c>
      <c r="AD38" s="38">
        <v>0.7</v>
      </c>
      <c r="AE38" s="38">
        <v>0.8</v>
      </c>
      <c r="AF38" s="38">
        <v>0.8</v>
      </c>
      <c r="AG38" s="38">
        <v>0.8</v>
      </c>
      <c r="AH38" s="38">
        <v>0.8</v>
      </c>
      <c r="AI38" s="38">
        <v>0.8</v>
      </c>
      <c r="AJ38" s="50">
        <v>0.8</v>
      </c>
      <c r="AK38" s="38"/>
      <c r="AL38" s="38"/>
      <c r="AN38" s="260">
        <f t="shared" si="0"/>
        <v>34.79999999999999</v>
      </c>
      <c r="AO38" s="8">
        <v>-86400</v>
      </c>
      <c r="AP38" s="261">
        <f t="shared" si="1"/>
        <v>-3006719.9999999991</v>
      </c>
    </row>
    <row r="39" spans="1:42" s="8" customFormat="1" x14ac:dyDescent="0.25">
      <c r="A39" s="12"/>
      <c r="B39" s="16"/>
      <c r="C39" s="47"/>
      <c r="D39" s="41"/>
      <c r="E39" s="7"/>
      <c r="F39" s="38"/>
      <c r="G39" s="38"/>
      <c r="H39" s="38"/>
      <c r="I39" s="38"/>
      <c r="J39" s="38"/>
      <c r="K39" s="38"/>
      <c r="L39" s="38"/>
      <c r="M39" s="38"/>
      <c r="N39" s="38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54"/>
      <c r="AK39" s="14"/>
      <c r="AL39" s="14"/>
      <c r="AN39" s="260"/>
      <c r="AP39" s="261"/>
    </row>
    <row r="40" spans="1:42" s="8" customFormat="1" ht="15.75" thickBot="1" x14ac:dyDescent="0.3">
      <c r="A40" s="25"/>
      <c r="B40" s="19"/>
      <c r="C40" s="20" t="s">
        <v>139</v>
      </c>
      <c r="D40" s="243"/>
      <c r="E40" s="46">
        <f>86400*SUM(F40:AJ40)</f>
        <v>18660672</v>
      </c>
      <c r="F40" s="51">
        <f t="shared" ref="F40:AJ40" si="4">SUM(F24:F27)-SUM(F29:F38)</f>
        <v>7.8000000000000025</v>
      </c>
      <c r="G40" s="51">
        <f t="shared" si="4"/>
        <v>7.77</v>
      </c>
      <c r="H40" s="51">
        <f t="shared" si="4"/>
        <v>7.8000000000000025</v>
      </c>
      <c r="I40" s="51">
        <f t="shared" si="4"/>
        <v>6.240000000000002</v>
      </c>
      <c r="J40" s="51">
        <f t="shared" si="4"/>
        <v>6.4000000000000039</v>
      </c>
      <c r="K40" s="51">
        <f t="shared" si="4"/>
        <v>6.9300000000000015</v>
      </c>
      <c r="L40" s="51">
        <f t="shared" si="4"/>
        <v>7.01</v>
      </c>
      <c r="M40" s="51">
        <f t="shared" si="4"/>
        <v>7.5100000000000016</v>
      </c>
      <c r="N40" s="51">
        <f t="shared" si="4"/>
        <v>7.4899999999999984</v>
      </c>
      <c r="O40" s="51">
        <f t="shared" si="4"/>
        <v>7.4700000000000006</v>
      </c>
      <c r="P40" s="51">
        <f t="shared" si="4"/>
        <v>6.4700000000000006</v>
      </c>
      <c r="Q40" s="51">
        <f t="shared" si="4"/>
        <v>6.07</v>
      </c>
      <c r="R40" s="51">
        <f t="shared" si="4"/>
        <v>6.1499999999999986</v>
      </c>
      <c r="S40" s="51">
        <f t="shared" si="4"/>
        <v>6.48</v>
      </c>
      <c r="T40" s="51">
        <f t="shared" si="4"/>
        <v>5.68</v>
      </c>
      <c r="U40" s="51">
        <f t="shared" si="4"/>
        <v>5.98</v>
      </c>
      <c r="V40" s="51">
        <f t="shared" si="4"/>
        <v>6.1400000000000006</v>
      </c>
      <c r="W40" s="51">
        <f t="shared" si="4"/>
        <v>6.7000000000000028</v>
      </c>
      <c r="X40" s="51">
        <f t="shared" si="4"/>
        <v>6.6699999999999982</v>
      </c>
      <c r="Y40" s="51">
        <f t="shared" si="4"/>
        <v>6.6700000000000017</v>
      </c>
      <c r="Z40" s="51">
        <f t="shared" si="4"/>
        <v>6.66</v>
      </c>
      <c r="AA40" s="51">
        <f t="shared" si="4"/>
        <v>6.6700000000000017</v>
      </c>
      <c r="AB40" s="51">
        <f t="shared" si="4"/>
        <v>6.6599999999999984</v>
      </c>
      <c r="AC40" s="51">
        <f t="shared" si="4"/>
        <v>6.65</v>
      </c>
      <c r="AD40" s="51">
        <f t="shared" si="4"/>
        <v>7.0299999999999994</v>
      </c>
      <c r="AE40" s="51">
        <f t="shared" si="4"/>
        <v>7.7599999999999962</v>
      </c>
      <c r="AF40" s="51">
        <f t="shared" si="4"/>
        <v>8.1899999999999977</v>
      </c>
      <c r="AG40" s="51">
        <f t="shared" si="4"/>
        <v>8.1100000000000012</v>
      </c>
      <c r="AH40" s="51">
        <f t="shared" si="4"/>
        <v>7.6</v>
      </c>
      <c r="AI40" s="51">
        <f t="shared" si="4"/>
        <v>7.6199999999999974</v>
      </c>
      <c r="AJ40" s="52">
        <f t="shared" si="4"/>
        <v>7.6</v>
      </c>
      <c r="AK40" s="38"/>
      <c r="AL40" s="38"/>
      <c r="AN40" s="262">
        <f t="shared" si="0"/>
        <v>215.98</v>
      </c>
      <c r="AO40" s="20">
        <v>86400</v>
      </c>
      <c r="AP40" s="263">
        <f t="shared" si="1"/>
        <v>18660672</v>
      </c>
    </row>
    <row r="41" spans="1:42" ht="15.75" thickTop="1" x14ac:dyDescent="0.25"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N41" s="14"/>
      <c r="AO41" s="8"/>
      <c r="AP41" s="15"/>
    </row>
    <row r="42" spans="1:42" x14ac:dyDescent="0.25">
      <c r="C42" s="27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N42" s="14"/>
      <c r="AO42" s="8"/>
      <c r="AP42" s="15"/>
    </row>
    <row r="43" spans="1:42" ht="15.75" thickBot="1" x14ac:dyDescent="0.3"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N43" s="14"/>
      <c r="AO43" s="8"/>
      <c r="AP43" s="15"/>
    </row>
    <row r="44" spans="1:42" ht="15.75" thickTop="1" x14ac:dyDescent="0.25">
      <c r="A44" s="230" t="s">
        <v>24</v>
      </c>
      <c r="B44" s="23" t="s">
        <v>25</v>
      </c>
      <c r="C44" s="224" t="s">
        <v>401</v>
      </c>
      <c r="D44" s="225" t="s">
        <v>395</v>
      </c>
      <c r="E44" s="45"/>
      <c r="F44" s="48">
        <v>12.81</v>
      </c>
      <c r="G44" s="48">
        <v>12.95</v>
      </c>
      <c r="H44" s="48">
        <v>12.95</v>
      </c>
      <c r="I44" s="48">
        <v>12.94</v>
      </c>
      <c r="J44" s="48">
        <v>12.94</v>
      </c>
      <c r="K44" s="48">
        <v>12.94</v>
      </c>
      <c r="L44" s="48">
        <v>12.81</v>
      </c>
      <c r="M44" s="48">
        <v>12.8</v>
      </c>
      <c r="N44" s="48">
        <v>12.58</v>
      </c>
      <c r="O44" s="48">
        <v>12.28</v>
      </c>
      <c r="P44" s="48">
        <v>12.41</v>
      </c>
      <c r="Q44" s="48">
        <v>12.08</v>
      </c>
      <c r="R44" s="48">
        <v>12.1</v>
      </c>
      <c r="S44" s="48">
        <v>12.27</v>
      </c>
      <c r="T44" s="48">
        <v>11.59</v>
      </c>
      <c r="U44" s="48">
        <v>12.05</v>
      </c>
      <c r="V44" s="48">
        <v>12.36</v>
      </c>
      <c r="W44" s="48">
        <v>12.47</v>
      </c>
      <c r="X44" s="48">
        <v>12.57</v>
      </c>
      <c r="Y44" s="48">
        <v>12.14</v>
      </c>
      <c r="Z44" s="48">
        <v>12.2</v>
      </c>
      <c r="AA44" s="48">
        <v>12.44</v>
      </c>
      <c r="AB44" s="48">
        <v>12.62</v>
      </c>
      <c r="AC44" s="48">
        <v>12.09</v>
      </c>
      <c r="AD44" s="48">
        <v>12.15</v>
      </c>
      <c r="AE44" s="48">
        <v>12.25</v>
      </c>
      <c r="AF44" s="48">
        <v>12.4</v>
      </c>
      <c r="AG44" s="48">
        <v>12.83</v>
      </c>
      <c r="AH44" s="48">
        <v>12.67</v>
      </c>
      <c r="AI44" s="48">
        <v>12.67</v>
      </c>
      <c r="AJ44" s="49">
        <v>12.49</v>
      </c>
      <c r="AK44" s="38"/>
      <c r="AL44" s="38"/>
      <c r="AN44" s="258">
        <f t="shared" si="0"/>
        <v>386.84999999999997</v>
      </c>
      <c r="AO44" s="10">
        <v>86400</v>
      </c>
      <c r="AP44" s="259">
        <f t="shared" si="1"/>
        <v>33423839.999999996</v>
      </c>
    </row>
    <row r="45" spans="1:42" x14ac:dyDescent="0.25">
      <c r="A45" s="12"/>
      <c r="B45" s="16"/>
      <c r="C45" s="17"/>
      <c r="D45" s="1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50"/>
      <c r="AK45" s="38"/>
      <c r="AL45" s="38"/>
      <c r="AN45" s="260"/>
      <c r="AO45" s="8"/>
      <c r="AP45" s="261"/>
    </row>
    <row r="46" spans="1:42" x14ac:dyDescent="0.25">
      <c r="A46" s="12"/>
      <c r="B46" s="16"/>
      <c r="C46" s="219" t="s">
        <v>128</v>
      </c>
      <c r="D46" s="18"/>
      <c r="F46" s="38">
        <v>0.02</v>
      </c>
      <c r="G46" s="38">
        <v>0.02</v>
      </c>
      <c r="H46" s="38">
        <v>0.02</v>
      </c>
      <c r="I46" s="38">
        <v>0.03</v>
      </c>
      <c r="J46" s="38">
        <v>0.03</v>
      </c>
      <c r="K46" s="38">
        <v>0.03</v>
      </c>
      <c r="L46" s="38">
        <v>0.03</v>
      </c>
      <c r="M46" s="38">
        <v>0.03</v>
      </c>
      <c r="N46" s="38">
        <v>0.03</v>
      </c>
      <c r="O46" s="38">
        <v>0.03</v>
      </c>
      <c r="P46" s="38">
        <v>0.03</v>
      </c>
      <c r="Q46" s="38">
        <v>0.03</v>
      </c>
      <c r="R46" s="38">
        <v>0.03</v>
      </c>
      <c r="S46" s="38">
        <v>0.03</v>
      </c>
      <c r="T46" s="38">
        <v>0.03</v>
      </c>
      <c r="U46" s="38">
        <v>0.03</v>
      </c>
      <c r="V46" s="38">
        <v>0.03</v>
      </c>
      <c r="W46" s="38">
        <v>0.03</v>
      </c>
      <c r="X46" s="38">
        <v>0.03</v>
      </c>
      <c r="Y46" s="38">
        <v>0.03</v>
      </c>
      <c r="Z46" s="38">
        <v>0.03</v>
      </c>
      <c r="AA46" s="38">
        <v>0.03</v>
      </c>
      <c r="AB46" s="38">
        <v>0.03</v>
      </c>
      <c r="AC46" s="38">
        <v>0.03</v>
      </c>
      <c r="AD46" s="38">
        <v>0.03</v>
      </c>
      <c r="AE46" s="38">
        <v>0.03</v>
      </c>
      <c r="AF46" s="38">
        <v>0.03</v>
      </c>
      <c r="AG46" s="38">
        <v>0.03</v>
      </c>
      <c r="AH46" s="38">
        <v>0.03</v>
      </c>
      <c r="AI46" s="38">
        <v>0.03</v>
      </c>
      <c r="AJ46" s="50">
        <v>0.03</v>
      </c>
      <c r="AK46" s="38"/>
      <c r="AL46" s="38"/>
      <c r="AN46" s="260">
        <f t="shared" si="0"/>
        <v>0.90000000000000058</v>
      </c>
      <c r="AO46" s="8">
        <v>-86400</v>
      </c>
      <c r="AP46" s="261">
        <f t="shared" si="1"/>
        <v>-77760.000000000044</v>
      </c>
    </row>
    <row r="47" spans="1:42" x14ac:dyDescent="0.25">
      <c r="A47" s="12"/>
      <c r="B47" s="16"/>
      <c r="C47" s="219" t="s">
        <v>129</v>
      </c>
      <c r="D47" s="18"/>
      <c r="F47" s="38">
        <v>0.1</v>
      </c>
      <c r="G47" s="38">
        <v>0.1</v>
      </c>
      <c r="H47" s="38">
        <v>0.1</v>
      </c>
      <c r="I47" s="38">
        <v>0.1</v>
      </c>
      <c r="J47" s="38">
        <v>0.1</v>
      </c>
      <c r="K47" s="38">
        <v>0.1</v>
      </c>
      <c r="L47" s="38">
        <v>0.1</v>
      </c>
      <c r="M47" s="38">
        <v>0.1</v>
      </c>
      <c r="N47" s="38">
        <v>0.1</v>
      </c>
      <c r="O47" s="38">
        <v>0.1</v>
      </c>
      <c r="P47" s="38">
        <v>0.1</v>
      </c>
      <c r="Q47" s="38">
        <v>0.1</v>
      </c>
      <c r="R47" s="38">
        <v>0.1</v>
      </c>
      <c r="S47" s="38">
        <v>0.1</v>
      </c>
      <c r="T47" s="38">
        <v>0.1</v>
      </c>
      <c r="U47" s="38">
        <v>0.1</v>
      </c>
      <c r="V47" s="38">
        <v>0.1</v>
      </c>
      <c r="W47" s="38">
        <v>0.1</v>
      </c>
      <c r="X47" s="38">
        <v>0.1</v>
      </c>
      <c r="Y47" s="38">
        <v>0.1</v>
      </c>
      <c r="Z47" s="38">
        <v>0.1</v>
      </c>
      <c r="AA47" s="38">
        <v>0.1</v>
      </c>
      <c r="AB47" s="38">
        <v>0.1</v>
      </c>
      <c r="AC47" s="38">
        <v>0.1</v>
      </c>
      <c r="AD47" s="38">
        <v>0.1</v>
      </c>
      <c r="AE47" s="38">
        <v>0.1</v>
      </c>
      <c r="AF47" s="38">
        <v>0.1</v>
      </c>
      <c r="AG47" s="38">
        <v>0.1</v>
      </c>
      <c r="AH47" s="38">
        <v>0.1</v>
      </c>
      <c r="AI47" s="38">
        <v>0.1</v>
      </c>
      <c r="AJ47" s="50">
        <v>0.1</v>
      </c>
      <c r="AK47" s="38"/>
      <c r="AL47" s="38"/>
      <c r="AN47" s="260">
        <f t="shared" si="0"/>
        <v>3.1000000000000014</v>
      </c>
      <c r="AO47" s="8">
        <v>-86400</v>
      </c>
      <c r="AP47" s="261">
        <f t="shared" si="1"/>
        <v>-267840.00000000012</v>
      </c>
    </row>
    <row r="48" spans="1:42" x14ac:dyDescent="0.25">
      <c r="A48" s="12"/>
      <c r="B48" s="16"/>
      <c r="C48" s="219" t="s">
        <v>130</v>
      </c>
      <c r="D48" s="18"/>
      <c r="F48" s="38">
        <v>1.5</v>
      </c>
      <c r="G48" s="38">
        <v>1.5</v>
      </c>
      <c r="H48" s="38">
        <v>1.5</v>
      </c>
      <c r="I48" s="38">
        <v>1.5</v>
      </c>
      <c r="J48" s="38">
        <v>1.5</v>
      </c>
      <c r="K48" s="38">
        <v>1.5</v>
      </c>
      <c r="L48" s="38">
        <v>1.5</v>
      </c>
      <c r="M48" s="38">
        <v>1.5</v>
      </c>
      <c r="N48" s="38">
        <v>1.5</v>
      </c>
      <c r="O48" s="38">
        <v>1.5</v>
      </c>
      <c r="P48" s="38">
        <v>1.5</v>
      </c>
      <c r="Q48" s="38">
        <v>1.5</v>
      </c>
      <c r="R48" s="38">
        <v>1.5</v>
      </c>
      <c r="S48" s="38">
        <v>1.5</v>
      </c>
      <c r="T48" s="38">
        <v>1.5</v>
      </c>
      <c r="U48" s="38">
        <v>1.5</v>
      </c>
      <c r="V48" s="38">
        <v>1.5</v>
      </c>
      <c r="W48" s="38">
        <v>0.5</v>
      </c>
      <c r="X48" s="38">
        <v>0.5</v>
      </c>
      <c r="Y48" s="38">
        <v>0.5</v>
      </c>
      <c r="Z48" s="38">
        <v>0.5</v>
      </c>
      <c r="AA48" s="38">
        <v>0.5</v>
      </c>
      <c r="AB48" s="38">
        <v>0.5</v>
      </c>
      <c r="AC48" s="38">
        <v>0.5</v>
      </c>
      <c r="AD48" s="38">
        <v>0.5</v>
      </c>
      <c r="AE48" s="38">
        <v>0.5</v>
      </c>
      <c r="AF48" s="38">
        <v>0.5</v>
      </c>
      <c r="AG48" s="38">
        <v>0.5</v>
      </c>
      <c r="AH48" s="38">
        <v>0.5</v>
      </c>
      <c r="AI48" s="38">
        <v>0.5</v>
      </c>
      <c r="AJ48" s="50">
        <v>0.5</v>
      </c>
      <c r="AK48" s="38"/>
      <c r="AL48" s="38"/>
      <c r="AN48" s="260">
        <f t="shared" si="0"/>
        <v>32.5</v>
      </c>
      <c r="AO48" s="8">
        <v>-86400</v>
      </c>
      <c r="AP48" s="261">
        <f t="shared" si="1"/>
        <v>-2808000</v>
      </c>
    </row>
    <row r="49" spans="1:42" x14ac:dyDescent="0.25">
      <c r="A49" s="12"/>
      <c r="B49" s="16"/>
      <c r="C49" s="219" t="s">
        <v>131</v>
      </c>
      <c r="D49" s="18"/>
      <c r="F49" s="38">
        <v>1.5</v>
      </c>
      <c r="G49" s="38">
        <v>1.5</v>
      </c>
      <c r="H49" s="38">
        <v>1.5</v>
      </c>
      <c r="I49" s="38">
        <v>1.5</v>
      </c>
      <c r="J49" s="38">
        <v>1.5</v>
      </c>
      <c r="K49" s="38">
        <v>1.5</v>
      </c>
      <c r="L49" s="38">
        <v>1.5</v>
      </c>
      <c r="M49" s="38">
        <v>1.5</v>
      </c>
      <c r="N49" s="38">
        <v>1.5</v>
      </c>
      <c r="O49" s="38">
        <v>1.5</v>
      </c>
      <c r="P49" s="38">
        <v>1.5</v>
      </c>
      <c r="Q49" s="38">
        <v>1.5</v>
      </c>
      <c r="R49" s="38">
        <v>1.5</v>
      </c>
      <c r="S49" s="38">
        <v>1.5</v>
      </c>
      <c r="T49" s="38">
        <v>1.5</v>
      </c>
      <c r="U49" s="38">
        <v>1.5</v>
      </c>
      <c r="V49" s="38">
        <v>1.5</v>
      </c>
      <c r="W49" s="38">
        <v>1.2</v>
      </c>
      <c r="X49" s="38">
        <v>1.2</v>
      </c>
      <c r="Y49" s="38">
        <v>1.2</v>
      </c>
      <c r="Z49" s="38">
        <v>1.2</v>
      </c>
      <c r="AA49" s="38">
        <v>1.2</v>
      </c>
      <c r="AB49" s="38">
        <v>1.2</v>
      </c>
      <c r="AC49" s="38">
        <v>1.2</v>
      </c>
      <c r="AD49" s="38">
        <v>1.2</v>
      </c>
      <c r="AE49" s="38">
        <v>0.6</v>
      </c>
      <c r="AF49" s="38">
        <v>0.6</v>
      </c>
      <c r="AG49" s="38">
        <v>0.6</v>
      </c>
      <c r="AH49" s="38">
        <v>0.6</v>
      </c>
      <c r="AI49" s="38">
        <v>0.6</v>
      </c>
      <c r="AJ49" s="50">
        <v>0.6</v>
      </c>
      <c r="AK49" s="38"/>
      <c r="AL49" s="38"/>
      <c r="AN49" s="260">
        <f t="shared" si="0"/>
        <v>38.70000000000001</v>
      </c>
      <c r="AO49" s="8">
        <v>-86400</v>
      </c>
      <c r="AP49" s="261">
        <f t="shared" si="1"/>
        <v>-3343680.0000000009</v>
      </c>
    </row>
    <row r="50" spans="1:42" x14ac:dyDescent="0.25">
      <c r="A50" s="12"/>
      <c r="B50" s="16"/>
      <c r="C50" s="219" t="s">
        <v>132</v>
      </c>
      <c r="D50" s="18"/>
      <c r="F50" s="38">
        <v>0</v>
      </c>
      <c r="G50" s="38">
        <v>0</v>
      </c>
      <c r="H50" s="38">
        <v>0</v>
      </c>
      <c r="I50" s="38">
        <v>0.03</v>
      </c>
      <c r="J50" s="38">
        <v>0.03</v>
      </c>
      <c r="K50" s="38">
        <v>0.03</v>
      </c>
      <c r="L50" s="38">
        <v>0.03</v>
      </c>
      <c r="M50" s="38">
        <v>0.03</v>
      </c>
      <c r="N50" s="38">
        <v>0.03</v>
      </c>
      <c r="O50" s="38">
        <v>0.03</v>
      </c>
      <c r="P50" s="38">
        <v>0.03</v>
      </c>
      <c r="Q50" s="38">
        <v>0.03</v>
      </c>
      <c r="R50" s="38">
        <v>0.03</v>
      </c>
      <c r="S50" s="38">
        <v>0.03</v>
      </c>
      <c r="T50" s="38">
        <v>0.03</v>
      </c>
      <c r="U50" s="38">
        <v>0.03</v>
      </c>
      <c r="V50" s="38">
        <v>0.03</v>
      </c>
      <c r="W50" s="38">
        <v>0.3</v>
      </c>
      <c r="X50" s="38">
        <v>0.3</v>
      </c>
      <c r="Y50" s="38">
        <v>0.3</v>
      </c>
      <c r="Z50" s="38">
        <v>0.3</v>
      </c>
      <c r="AA50" s="38">
        <v>0.3</v>
      </c>
      <c r="AB50" s="38">
        <v>0.3</v>
      </c>
      <c r="AC50" s="38">
        <v>0.3</v>
      </c>
      <c r="AD50" s="38">
        <v>0.3</v>
      </c>
      <c r="AE50" s="38">
        <v>0.2</v>
      </c>
      <c r="AF50" s="38">
        <v>0.2</v>
      </c>
      <c r="AG50" s="38">
        <v>0.2</v>
      </c>
      <c r="AH50" s="38">
        <v>0.2</v>
      </c>
      <c r="AI50" s="38">
        <v>0.2</v>
      </c>
      <c r="AJ50" s="50">
        <v>0.2</v>
      </c>
      <c r="AK50" s="38"/>
      <c r="AL50" s="38"/>
      <c r="AN50" s="260">
        <f t="shared" si="0"/>
        <v>4.0200000000000005</v>
      </c>
      <c r="AO50" s="8">
        <v>-86400</v>
      </c>
      <c r="AP50" s="261">
        <f t="shared" si="1"/>
        <v>-347328.00000000006</v>
      </c>
    </row>
    <row r="51" spans="1:42" x14ac:dyDescent="0.25">
      <c r="A51" s="12"/>
      <c r="B51" s="16"/>
      <c r="C51" s="219" t="s">
        <v>134</v>
      </c>
      <c r="D51" s="18"/>
      <c r="F51" s="38">
        <v>0.05</v>
      </c>
      <c r="G51" s="38">
        <v>0.05</v>
      </c>
      <c r="H51" s="38">
        <v>0.05</v>
      </c>
      <c r="I51" s="38">
        <v>0.05</v>
      </c>
      <c r="J51" s="38">
        <v>0.05</v>
      </c>
      <c r="K51" s="38">
        <v>0.05</v>
      </c>
      <c r="L51" s="38">
        <v>0.05</v>
      </c>
      <c r="M51" s="38">
        <v>0.05</v>
      </c>
      <c r="N51" s="38">
        <v>0.05</v>
      </c>
      <c r="O51" s="38">
        <v>0.05</v>
      </c>
      <c r="P51" s="38">
        <v>0.05</v>
      </c>
      <c r="Q51" s="38">
        <v>0.05</v>
      </c>
      <c r="R51" s="38">
        <v>0.05</v>
      </c>
      <c r="S51" s="38">
        <v>0.05</v>
      </c>
      <c r="T51" s="38">
        <v>0.05</v>
      </c>
      <c r="U51" s="38">
        <v>0.05</v>
      </c>
      <c r="V51" s="38">
        <v>0.05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50">
        <v>0</v>
      </c>
      <c r="AK51" s="38"/>
      <c r="AL51" s="38"/>
      <c r="AN51" s="260">
        <f t="shared" si="0"/>
        <v>0.8500000000000002</v>
      </c>
      <c r="AO51" s="8">
        <v>-86400</v>
      </c>
      <c r="AP51" s="261">
        <f t="shared" si="1"/>
        <v>-73440.000000000015</v>
      </c>
    </row>
    <row r="52" spans="1:42" x14ac:dyDescent="0.25">
      <c r="A52" s="12"/>
      <c r="B52" s="16"/>
      <c r="C52" s="219" t="s">
        <v>133</v>
      </c>
      <c r="D52" s="18"/>
      <c r="F52" s="38">
        <v>1.5</v>
      </c>
      <c r="G52" s="38">
        <v>1.5</v>
      </c>
      <c r="H52" s="38">
        <v>1.5</v>
      </c>
      <c r="I52" s="38">
        <v>1.5</v>
      </c>
      <c r="J52" s="38">
        <v>1.5</v>
      </c>
      <c r="K52" s="38">
        <v>1.5</v>
      </c>
      <c r="L52" s="38">
        <v>1.5</v>
      </c>
      <c r="M52" s="38">
        <v>1.5</v>
      </c>
      <c r="N52" s="38">
        <v>1.5</v>
      </c>
      <c r="O52" s="38">
        <v>1.5</v>
      </c>
      <c r="P52" s="38">
        <v>2</v>
      </c>
      <c r="Q52" s="38">
        <v>2</v>
      </c>
      <c r="R52" s="38">
        <v>2</v>
      </c>
      <c r="S52" s="38">
        <v>2</v>
      </c>
      <c r="T52" s="38">
        <v>2</v>
      </c>
      <c r="U52" s="38">
        <v>2</v>
      </c>
      <c r="V52" s="38">
        <v>2</v>
      </c>
      <c r="W52" s="38">
        <v>1</v>
      </c>
      <c r="X52" s="38">
        <v>1</v>
      </c>
      <c r="Y52" s="38">
        <v>1</v>
      </c>
      <c r="Z52" s="38">
        <v>1</v>
      </c>
      <c r="AA52" s="38">
        <v>1</v>
      </c>
      <c r="AB52" s="38">
        <v>1</v>
      </c>
      <c r="AC52" s="38">
        <v>1</v>
      </c>
      <c r="AD52" s="38">
        <v>1</v>
      </c>
      <c r="AE52" s="38">
        <v>0.2</v>
      </c>
      <c r="AF52" s="38">
        <v>0.2</v>
      </c>
      <c r="AG52" s="38">
        <v>0.2</v>
      </c>
      <c r="AH52" s="38">
        <v>0.2</v>
      </c>
      <c r="AI52" s="38">
        <v>0.2</v>
      </c>
      <c r="AJ52" s="50">
        <v>0.2</v>
      </c>
      <c r="AK52" s="38"/>
      <c r="AL52" s="38"/>
      <c r="AN52" s="260">
        <f t="shared" si="0"/>
        <v>38.200000000000017</v>
      </c>
      <c r="AO52" s="8">
        <v>-86400</v>
      </c>
      <c r="AP52" s="261">
        <f t="shared" si="1"/>
        <v>-3300480.0000000014</v>
      </c>
    </row>
    <row r="53" spans="1:42" x14ac:dyDescent="0.25">
      <c r="A53" s="12"/>
      <c r="B53" s="16"/>
      <c r="C53" s="219" t="s">
        <v>135</v>
      </c>
      <c r="D53" s="18"/>
      <c r="F53" s="38">
        <v>0.2</v>
      </c>
      <c r="G53" s="38">
        <v>0.2</v>
      </c>
      <c r="H53" s="38">
        <v>0.2</v>
      </c>
      <c r="I53" s="38">
        <v>0.1</v>
      </c>
      <c r="J53" s="38">
        <v>0.1</v>
      </c>
      <c r="K53" s="38">
        <v>0.1</v>
      </c>
      <c r="L53" s="38">
        <v>0.1</v>
      </c>
      <c r="M53" s="38">
        <v>0.1</v>
      </c>
      <c r="N53" s="38">
        <v>0.1</v>
      </c>
      <c r="O53" s="38">
        <v>0.1</v>
      </c>
      <c r="P53" s="38">
        <v>0.1</v>
      </c>
      <c r="Q53" s="38">
        <v>0.1</v>
      </c>
      <c r="R53" s="38">
        <v>0.1</v>
      </c>
      <c r="S53" s="38">
        <v>0.1</v>
      </c>
      <c r="T53" s="38">
        <v>0.1</v>
      </c>
      <c r="U53" s="38">
        <v>0.1</v>
      </c>
      <c r="V53" s="38">
        <v>0.1</v>
      </c>
      <c r="W53" s="38">
        <v>0.1</v>
      </c>
      <c r="X53" s="38">
        <v>0.1</v>
      </c>
      <c r="Y53" s="38">
        <v>0.1</v>
      </c>
      <c r="Z53" s="38">
        <v>0.1</v>
      </c>
      <c r="AA53" s="38">
        <v>0.1</v>
      </c>
      <c r="AB53" s="38">
        <v>0.1</v>
      </c>
      <c r="AC53" s="38">
        <v>0.1</v>
      </c>
      <c r="AD53" s="38">
        <v>0.1</v>
      </c>
      <c r="AE53" s="38">
        <v>0.05</v>
      </c>
      <c r="AF53" s="38">
        <v>0.05</v>
      </c>
      <c r="AG53" s="38">
        <v>0.05</v>
      </c>
      <c r="AH53" s="38">
        <v>0.05</v>
      </c>
      <c r="AI53" s="38">
        <v>0.05</v>
      </c>
      <c r="AJ53" s="50">
        <v>0.05</v>
      </c>
      <c r="AK53" s="38"/>
      <c r="AL53" s="38"/>
      <c r="AN53" s="260">
        <f t="shared" si="0"/>
        <v>3.1000000000000005</v>
      </c>
      <c r="AO53" s="8">
        <v>-86400</v>
      </c>
      <c r="AP53" s="261">
        <f t="shared" si="1"/>
        <v>-267840.00000000006</v>
      </c>
    </row>
    <row r="54" spans="1:42" x14ac:dyDescent="0.25">
      <c r="A54" s="12"/>
      <c r="B54" s="16"/>
      <c r="C54" s="219" t="s">
        <v>136</v>
      </c>
      <c r="D54" s="18"/>
      <c r="F54" s="38">
        <v>0.6</v>
      </c>
      <c r="G54" s="38">
        <v>0.6</v>
      </c>
      <c r="H54" s="38">
        <v>0.6</v>
      </c>
      <c r="I54" s="38">
        <v>0.5</v>
      </c>
      <c r="J54" s="38">
        <v>0.5</v>
      </c>
      <c r="K54" s="38">
        <v>0.5</v>
      </c>
      <c r="L54" s="38">
        <v>0.5</v>
      </c>
      <c r="M54" s="38">
        <v>0.5</v>
      </c>
      <c r="N54" s="38">
        <v>0.5</v>
      </c>
      <c r="O54" s="38">
        <v>0.5</v>
      </c>
      <c r="P54" s="38">
        <v>0.6</v>
      </c>
      <c r="Q54" s="38">
        <v>0.6</v>
      </c>
      <c r="R54" s="38">
        <v>0.6</v>
      </c>
      <c r="S54" s="38">
        <v>0.6</v>
      </c>
      <c r="T54" s="38">
        <v>0.6</v>
      </c>
      <c r="U54" s="38">
        <v>0.6</v>
      </c>
      <c r="V54" s="38">
        <v>0.6</v>
      </c>
      <c r="W54" s="38">
        <v>0.4</v>
      </c>
      <c r="X54" s="38">
        <v>0.4</v>
      </c>
      <c r="Y54" s="38">
        <v>0.4</v>
      </c>
      <c r="Z54" s="38">
        <v>0.4</v>
      </c>
      <c r="AA54" s="38">
        <v>0.4</v>
      </c>
      <c r="AB54" s="38">
        <v>0.4</v>
      </c>
      <c r="AC54" s="38">
        <v>0.4</v>
      </c>
      <c r="AD54" s="38">
        <v>0.4</v>
      </c>
      <c r="AE54" s="38">
        <v>0.3</v>
      </c>
      <c r="AF54" s="38">
        <v>0.3</v>
      </c>
      <c r="AG54" s="38">
        <v>0.3</v>
      </c>
      <c r="AH54" s="38">
        <v>0.3</v>
      </c>
      <c r="AI54" s="38">
        <v>0.3</v>
      </c>
      <c r="AJ54" s="50">
        <v>0.3</v>
      </c>
      <c r="AK54" s="38"/>
      <c r="AL54" s="38"/>
      <c r="AN54" s="260">
        <f t="shared" si="0"/>
        <v>14.500000000000005</v>
      </c>
      <c r="AO54" s="8">
        <v>-86400</v>
      </c>
      <c r="AP54" s="261">
        <f t="shared" si="1"/>
        <v>-1252800.0000000005</v>
      </c>
    </row>
    <row r="55" spans="1:42" x14ac:dyDescent="0.25">
      <c r="A55" s="12"/>
      <c r="B55" s="16"/>
      <c r="C55" s="219" t="s">
        <v>137</v>
      </c>
      <c r="D55" s="18"/>
      <c r="F55" s="38">
        <v>0</v>
      </c>
      <c r="G55" s="38">
        <v>0</v>
      </c>
      <c r="H55" s="38">
        <v>0</v>
      </c>
      <c r="I55" s="38">
        <v>0.2</v>
      </c>
      <c r="J55" s="38">
        <v>0.2</v>
      </c>
      <c r="K55" s="38">
        <v>0.2</v>
      </c>
      <c r="L55" s="38">
        <v>0.2</v>
      </c>
      <c r="M55" s="38">
        <v>0.2</v>
      </c>
      <c r="N55" s="38">
        <v>0.2</v>
      </c>
      <c r="O55" s="38">
        <v>0.2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50">
        <v>0</v>
      </c>
      <c r="AK55" s="38"/>
      <c r="AL55" s="38"/>
      <c r="AN55" s="260">
        <f t="shared" si="0"/>
        <v>1.4</v>
      </c>
      <c r="AO55" s="8">
        <v>-86400</v>
      </c>
      <c r="AP55" s="261">
        <f t="shared" si="1"/>
        <v>-120959.99999999999</v>
      </c>
    </row>
    <row r="56" spans="1:42" x14ac:dyDescent="0.25">
      <c r="A56" s="12"/>
      <c r="B56" s="16"/>
      <c r="C56" s="219" t="s">
        <v>138</v>
      </c>
      <c r="D56" s="18"/>
      <c r="F56" s="38">
        <v>0.08</v>
      </c>
      <c r="G56" s="38">
        <v>0.08</v>
      </c>
      <c r="H56" s="38">
        <v>0.08</v>
      </c>
      <c r="I56" s="38">
        <v>0.08</v>
      </c>
      <c r="J56" s="38">
        <v>0.08</v>
      </c>
      <c r="K56" s="38">
        <v>0.08</v>
      </c>
      <c r="L56" s="38">
        <v>0.08</v>
      </c>
      <c r="M56" s="38">
        <v>0.08</v>
      </c>
      <c r="N56" s="38">
        <v>0.08</v>
      </c>
      <c r="O56" s="38">
        <v>0.08</v>
      </c>
      <c r="P56" s="38">
        <v>0.1</v>
      </c>
      <c r="Q56" s="38">
        <v>0.1</v>
      </c>
      <c r="R56" s="38">
        <v>0.1</v>
      </c>
      <c r="S56" s="38">
        <v>0.1</v>
      </c>
      <c r="T56" s="38">
        <v>0.1</v>
      </c>
      <c r="U56" s="38">
        <v>0.1</v>
      </c>
      <c r="V56" s="38">
        <v>0.1</v>
      </c>
      <c r="W56" s="38">
        <v>0.1</v>
      </c>
      <c r="X56" s="38">
        <v>0.1</v>
      </c>
      <c r="Y56" s="38">
        <v>0.1</v>
      </c>
      <c r="Z56" s="38">
        <v>0.1</v>
      </c>
      <c r="AA56" s="38">
        <v>0.1</v>
      </c>
      <c r="AB56" s="38">
        <v>0.1</v>
      </c>
      <c r="AC56" s="38">
        <v>0.1</v>
      </c>
      <c r="AD56" s="38">
        <v>0.1</v>
      </c>
      <c r="AE56" s="38">
        <v>0.06</v>
      </c>
      <c r="AF56" s="38">
        <v>0.06</v>
      </c>
      <c r="AG56" s="38">
        <v>0.06</v>
      </c>
      <c r="AH56" s="38">
        <v>0.06</v>
      </c>
      <c r="AI56" s="38">
        <v>0.06</v>
      </c>
      <c r="AJ56" s="50">
        <v>0.06</v>
      </c>
      <c r="AK56" s="38"/>
      <c r="AL56" s="38"/>
      <c r="AN56" s="260">
        <f t="shared" si="0"/>
        <v>2.660000000000001</v>
      </c>
      <c r="AO56" s="8">
        <v>-86400</v>
      </c>
      <c r="AP56" s="261">
        <f t="shared" si="1"/>
        <v>-229824.00000000009</v>
      </c>
    </row>
    <row r="57" spans="1:42" x14ac:dyDescent="0.25">
      <c r="A57" s="12"/>
      <c r="B57" s="16"/>
      <c r="C57" s="8"/>
      <c r="D57" s="14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50"/>
      <c r="AK57" s="38"/>
      <c r="AL57" s="38"/>
      <c r="AN57" s="260"/>
      <c r="AO57" s="8"/>
      <c r="AP57" s="261"/>
    </row>
    <row r="58" spans="1:42" x14ac:dyDescent="0.25">
      <c r="A58" s="12"/>
      <c r="B58" s="16"/>
      <c r="C58" s="29" t="s">
        <v>27</v>
      </c>
      <c r="D58" s="29">
        <v>0.28000000000000003</v>
      </c>
      <c r="F58" s="38">
        <v>0</v>
      </c>
      <c r="G58" s="38">
        <v>0</v>
      </c>
      <c r="H58" s="38">
        <v>0</v>
      </c>
      <c r="I58" s="38">
        <v>0.28000000000000003</v>
      </c>
      <c r="J58" s="38">
        <v>0.28000000000000003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50">
        <v>0</v>
      </c>
      <c r="AK58" s="38"/>
      <c r="AL58" s="38"/>
      <c r="AN58" s="260">
        <f t="shared" si="0"/>
        <v>0.56000000000000005</v>
      </c>
      <c r="AO58" s="8">
        <v>86400</v>
      </c>
      <c r="AP58" s="261">
        <f t="shared" si="1"/>
        <v>48384.000000000007</v>
      </c>
    </row>
    <row r="59" spans="1:42" x14ac:dyDescent="0.25">
      <c r="A59" s="12"/>
      <c r="B59" s="16"/>
      <c r="C59" s="29" t="s">
        <v>28</v>
      </c>
      <c r="D59" s="29">
        <v>0.25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50">
        <v>0</v>
      </c>
      <c r="AK59" s="38"/>
      <c r="AL59" s="38"/>
      <c r="AN59" s="260">
        <f t="shared" si="0"/>
        <v>0</v>
      </c>
      <c r="AO59" s="8">
        <v>86400</v>
      </c>
      <c r="AP59" s="261">
        <f t="shared" si="1"/>
        <v>0</v>
      </c>
    </row>
    <row r="60" spans="1:42" x14ac:dyDescent="0.25">
      <c r="A60" s="12"/>
      <c r="B60" s="16"/>
      <c r="C60" s="29" t="s">
        <v>29</v>
      </c>
      <c r="D60" s="29">
        <v>0.41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0.41</v>
      </c>
      <c r="AJ60" s="50">
        <v>0.41</v>
      </c>
      <c r="AK60" s="38"/>
      <c r="AL60" s="38"/>
      <c r="AN60" s="260">
        <f t="shared" si="0"/>
        <v>0.82</v>
      </c>
      <c r="AO60" s="8">
        <v>86400</v>
      </c>
      <c r="AP60" s="261">
        <f t="shared" si="1"/>
        <v>70848</v>
      </c>
    </row>
    <row r="61" spans="1:42" x14ac:dyDescent="0.25">
      <c r="A61" s="12"/>
      <c r="B61" s="16"/>
      <c r="C61" s="29" t="s">
        <v>30</v>
      </c>
      <c r="D61" s="29">
        <v>0.32</v>
      </c>
      <c r="F61" s="38">
        <v>0.32</v>
      </c>
      <c r="G61" s="38">
        <v>0</v>
      </c>
      <c r="H61" s="38">
        <v>0</v>
      </c>
      <c r="I61" s="38">
        <v>0.32</v>
      </c>
      <c r="J61" s="38">
        <v>0.32</v>
      </c>
      <c r="K61" s="38">
        <v>0.32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0.32</v>
      </c>
      <c r="AE61" s="38">
        <v>0.32</v>
      </c>
      <c r="AF61" s="38">
        <v>0.32</v>
      </c>
      <c r="AG61" s="38">
        <v>0.32</v>
      </c>
      <c r="AH61" s="38">
        <v>0.32</v>
      </c>
      <c r="AI61" s="38">
        <v>0.32</v>
      </c>
      <c r="AJ61" s="50">
        <v>0.32</v>
      </c>
      <c r="AK61" s="38"/>
      <c r="AL61" s="38"/>
      <c r="AN61" s="260">
        <f t="shared" si="0"/>
        <v>3.5199999999999996</v>
      </c>
      <c r="AO61" s="8">
        <v>86400</v>
      </c>
      <c r="AP61" s="261">
        <f t="shared" si="1"/>
        <v>304127.99999999994</v>
      </c>
    </row>
    <row r="62" spans="1:42" x14ac:dyDescent="0.25">
      <c r="A62" s="12"/>
      <c r="B62" s="16"/>
      <c r="C62" s="29" t="s">
        <v>31</v>
      </c>
      <c r="D62" s="29">
        <v>0.35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0.35</v>
      </c>
      <c r="AJ62" s="50">
        <v>0.35</v>
      </c>
      <c r="AK62" s="38"/>
      <c r="AL62" s="38"/>
      <c r="AN62" s="260">
        <f t="shared" si="0"/>
        <v>0.7</v>
      </c>
      <c r="AO62" s="8">
        <v>86400</v>
      </c>
      <c r="AP62" s="261">
        <f t="shared" si="1"/>
        <v>60479.999999999993</v>
      </c>
    </row>
    <row r="63" spans="1:42" x14ac:dyDescent="0.25">
      <c r="A63" s="12"/>
      <c r="B63" s="16"/>
      <c r="C63" s="29" t="s">
        <v>32</v>
      </c>
      <c r="D63" s="29">
        <v>0.3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50">
        <v>0</v>
      </c>
      <c r="AK63" s="38"/>
      <c r="AL63" s="38"/>
      <c r="AN63" s="260">
        <f t="shared" si="0"/>
        <v>0</v>
      </c>
      <c r="AO63" s="8">
        <v>86400</v>
      </c>
      <c r="AP63" s="261">
        <f t="shared" si="1"/>
        <v>0</v>
      </c>
    </row>
    <row r="64" spans="1:42" x14ac:dyDescent="0.25">
      <c r="A64" s="12"/>
      <c r="B64" s="16"/>
      <c r="C64" s="29" t="s">
        <v>33</v>
      </c>
      <c r="D64" s="29">
        <v>0.25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0.25</v>
      </c>
      <c r="AE64" s="38">
        <v>0.25</v>
      </c>
      <c r="AF64" s="38">
        <v>0.25</v>
      </c>
      <c r="AG64" s="38">
        <v>0.25</v>
      </c>
      <c r="AH64" s="38">
        <v>0.25</v>
      </c>
      <c r="AI64" s="38">
        <v>0.25</v>
      </c>
      <c r="AJ64" s="50">
        <v>0.25</v>
      </c>
      <c r="AK64" s="38"/>
      <c r="AL64" s="38"/>
      <c r="AN64" s="260">
        <f t="shared" si="0"/>
        <v>1.75</v>
      </c>
      <c r="AO64" s="8">
        <v>86400</v>
      </c>
      <c r="AP64" s="261">
        <f t="shared" si="1"/>
        <v>151200</v>
      </c>
    </row>
    <row r="65" spans="1:42" x14ac:dyDescent="0.25">
      <c r="A65" s="12"/>
      <c r="B65" s="16"/>
      <c r="C65" s="29" t="s">
        <v>34</v>
      </c>
      <c r="D65" s="29">
        <v>0.43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0.43</v>
      </c>
      <c r="AC65" s="38">
        <v>0.43</v>
      </c>
      <c r="AD65" s="38">
        <v>0.43</v>
      </c>
      <c r="AE65" s="38">
        <v>0</v>
      </c>
      <c r="AF65" s="38">
        <v>0</v>
      </c>
      <c r="AG65" s="38">
        <v>0</v>
      </c>
      <c r="AH65" s="38">
        <v>0.43</v>
      </c>
      <c r="AI65" s="38">
        <v>0.43</v>
      </c>
      <c r="AJ65" s="50">
        <v>0.43</v>
      </c>
      <c r="AK65" s="38"/>
      <c r="AL65" s="38"/>
      <c r="AN65" s="260">
        <f t="shared" si="0"/>
        <v>2.58</v>
      </c>
      <c r="AO65" s="8">
        <v>86400</v>
      </c>
      <c r="AP65" s="261">
        <f t="shared" si="1"/>
        <v>222912</v>
      </c>
    </row>
    <row r="66" spans="1:42" x14ac:dyDescent="0.25">
      <c r="A66" s="12"/>
      <c r="B66" s="16"/>
      <c r="C66" s="29" t="s">
        <v>35</v>
      </c>
      <c r="D66" s="29">
        <v>0.3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50">
        <v>0</v>
      </c>
      <c r="AK66" s="38"/>
      <c r="AL66" s="38"/>
      <c r="AN66" s="260">
        <f t="shared" si="0"/>
        <v>0</v>
      </c>
      <c r="AO66" s="8">
        <v>86400</v>
      </c>
      <c r="AP66" s="261">
        <f t="shared" si="1"/>
        <v>0</v>
      </c>
    </row>
    <row r="67" spans="1:42" x14ac:dyDescent="0.25">
      <c r="A67" s="12"/>
      <c r="B67" s="16"/>
      <c r="C67" s="29" t="s">
        <v>36</v>
      </c>
      <c r="D67" s="29">
        <v>0.25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50">
        <v>0</v>
      </c>
      <c r="AK67" s="38"/>
      <c r="AL67" s="38"/>
      <c r="AN67" s="260">
        <f t="shared" si="0"/>
        <v>0</v>
      </c>
      <c r="AO67" s="8">
        <v>86400</v>
      </c>
      <c r="AP67" s="261">
        <f t="shared" si="1"/>
        <v>0</v>
      </c>
    </row>
    <row r="68" spans="1:42" x14ac:dyDescent="0.25">
      <c r="A68" s="12"/>
      <c r="B68" s="16"/>
      <c r="C68" s="29" t="s">
        <v>37</v>
      </c>
      <c r="D68" s="29">
        <v>0.2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50">
        <v>0</v>
      </c>
      <c r="AK68" s="38"/>
      <c r="AL68" s="38"/>
      <c r="AN68" s="260">
        <f t="shared" si="0"/>
        <v>0</v>
      </c>
      <c r="AO68" s="8">
        <v>86400</v>
      </c>
      <c r="AP68" s="261">
        <f t="shared" si="1"/>
        <v>0</v>
      </c>
    </row>
    <row r="69" spans="1:42" x14ac:dyDescent="0.25">
      <c r="A69" s="12"/>
      <c r="B69" s="16"/>
      <c r="C69" s="29" t="s">
        <v>38</v>
      </c>
      <c r="D69" s="29">
        <v>0.41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50">
        <v>0</v>
      </c>
      <c r="AK69" s="38"/>
      <c r="AL69" s="38"/>
      <c r="AN69" s="260">
        <f t="shared" si="0"/>
        <v>0</v>
      </c>
      <c r="AO69" s="8">
        <v>86400</v>
      </c>
      <c r="AP69" s="261">
        <f t="shared" si="1"/>
        <v>0</v>
      </c>
    </row>
    <row r="70" spans="1:42" x14ac:dyDescent="0.25">
      <c r="A70" s="12"/>
      <c r="B70" s="16"/>
      <c r="C70" s="29" t="s">
        <v>39</v>
      </c>
      <c r="D70" s="29">
        <v>0.15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50">
        <v>0</v>
      </c>
      <c r="AK70" s="38"/>
      <c r="AL70" s="38"/>
      <c r="AN70" s="260">
        <f t="shared" ref="AN70:AN133" si="5">SUM(F70:AJ70)</f>
        <v>0</v>
      </c>
      <c r="AO70" s="8">
        <v>86400</v>
      </c>
      <c r="AP70" s="261">
        <f t="shared" ref="AP70:AP133" si="6">AN70*AO70</f>
        <v>0</v>
      </c>
    </row>
    <row r="71" spans="1:42" x14ac:dyDescent="0.25">
      <c r="A71" s="12"/>
      <c r="B71" s="16"/>
      <c r="C71" s="29" t="s">
        <v>40</v>
      </c>
      <c r="D71" s="29">
        <v>0.25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50">
        <v>0</v>
      </c>
      <c r="AK71" s="38"/>
      <c r="AL71" s="38"/>
      <c r="AN71" s="260">
        <f t="shared" si="5"/>
        <v>0</v>
      </c>
      <c r="AO71" s="8">
        <v>86400</v>
      </c>
      <c r="AP71" s="261">
        <f t="shared" si="6"/>
        <v>0</v>
      </c>
    </row>
    <row r="72" spans="1:42" x14ac:dyDescent="0.25">
      <c r="A72" s="12"/>
      <c r="B72" s="16"/>
      <c r="C72" s="29" t="s">
        <v>41</v>
      </c>
      <c r="D72" s="29">
        <v>0.15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50">
        <v>0</v>
      </c>
      <c r="AK72" s="38"/>
      <c r="AL72" s="38"/>
      <c r="AN72" s="260">
        <f t="shared" si="5"/>
        <v>0</v>
      </c>
      <c r="AO72" s="8">
        <v>86400</v>
      </c>
      <c r="AP72" s="261">
        <f t="shared" si="6"/>
        <v>0</v>
      </c>
    </row>
    <row r="73" spans="1:42" x14ac:dyDescent="0.25">
      <c r="A73" s="12"/>
      <c r="B73" s="16"/>
      <c r="C73" s="29" t="s">
        <v>42</v>
      </c>
      <c r="D73" s="29">
        <v>0.25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50">
        <v>0</v>
      </c>
      <c r="AK73" s="38"/>
      <c r="AL73" s="38"/>
      <c r="AN73" s="260">
        <f t="shared" si="5"/>
        <v>0</v>
      </c>
      <c r="AO73" s="8">
        <v>86400</v>
      </c>
      <c r="AP73" s="261">
        <f t="shared" si="6"/>
        <v>0</v>
      </c>
    </row>
    <row r="74" spans="1:42" x14ac:dyDescent="0.25">
      <c r="A74" s="12"/>
      <c r="B74" s="16"/>
      <c r="C74" s="29" t="s">
        <v>43</v>
      </c>
      <c r="D74" s="29">
        <v>0.25</v>
      </c>
      <c r="F74" s="38">
        <v>0</v>
      </c>
      <c r="G74" s="38">
        <v>0</v>
      </c>
      <c r="H74" s="38">
        <v>0</v>
      </c>
      <c r="I74" s="38">
        <v>0.25</v>
      </c>
      <c r="J74" s="38">
        <v>0.25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0.25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50">
        <v>0</v>
      </c>
      <c r="AK74" s="38"/>
      <c r="AL74" s="38"/>
      <c r="AN74" s="260">
        <f t="shared" si="5"/>
        <v>0.75</v>
      </c>
      <c r="AO74" s="8">
        <v>86400</v>
      </c>
      <c r="AP74" s="261">
        <f t="shared" si="6"/>
        <v>64800</v>
      </c>
    </row>
    <row r="75" spans="1:42" x14ac:dyDescent="0.25">
      <c r="A75" s="12"/>
      <c r="B75" s="16"/>
      <c r="C75" s="29" t="s">
        <v>44</v>
      </c>
      <c r="D75" s="29">
        <v>0.4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50">
        <v>0.4</v>
      </c>
      <c r="AK75" s="38"/>
      <c r="AL75" s="38"/>
      <c r="AN75" s="260">
        <f t="shared" si="5"/>
        <v>0.4</v>
      </c>
      <c r="AO75" s="8">
        <v>86400</v>
      </c>
      <c r="AP75" s="261">
        <f t="shared" si="6"/>
        <v>34560</v>
      </c>
    </row>
    <row r="76" spans="1:42" x14ac:dyDescent="0.25">
      <c r="A76" s="12"/>
      <c r="B76" s="16"/>
      <c r="C76" s="29" t="s">
        <v>45</v>
      </c>
      <c r="D76" s="29">
        <v>0.1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50">
        <v>0</v>
      </c>
      <c r="AK76" s="38"/>
      <c r="AL76" s="38"/>
      <c r="AN76" s="260">
        <f t="shared" si="5"/>
        <v>0</v>
      </c>
      <c r="AO76" s="8">
        <v>86400</v>
      </c>
      <c r="AP76" s="261">
        <f t="shared" si="6"/>
        <v>0</v>
      </c>
    </row>
    <row r="77" spans="1:42" x14ac:dyDescent="0.25">
      <c r="A77" s="12"/>
      <c r="B77" s="16"/>
      <c r="C77" s="29" t="s">
        <v>46</v>
      </c>
      <c r="D77" s="29">
        <v>0.25</v>
      </c>
      <c r="F77" s="38">
        <v>0</v>
      </c>
      <c r="G77" s="38">
        <v>0</v>
      </c>
      <c r="H77" s="38">
        <v>0</v>
      </c>
      <c r="I77" s="38">
        <v>0.25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50">
        <v>0.25</v>
      </c>
      <c r="AK77" s="38"/>
      <c r="AL77" s="38"/>
      <c r="AN77" s="260">
        <f t="shared" si="5"/>
        <v>0.5</v>
      </c>
      <c r="AO77" s="8">
        <v>86400</v>
      </c>
      <c r="AP77" s="261">
        <f t="shared" si="6"/>
        <v>43200</v>
      </c>
    </row>
    <row r="78" spans="1:42" x14ac:dyDescent="0.25">
      <c r="A78" s="12"/>
      <c r="B78" s="16"/>
      <c r="C78" s="29" t="s">
        <v>47</v>
      </c>
      <c r="D78" s="29">
        <v>0.25</v>
      </c>
      <c r="F78" s="38">
        <v>0</v>
      </c>
      <c r="G78" s="38">
        <v>0</v>
      </c>
      <c r="H78" s="38">
        <v>0</v>
      </c>
      <c r="I78" s="38">
        <v>0.25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0.25</v>
      </c>
      <c r="Q78" s="38">
        <v>0.25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50">
        <v>0.25</v>
      </c>
      <c r="AK78" s="38"/>
      <c r="AL78" s="38"/>
      <c r="AN78" s="260">
        <f t="shared" si="5"/>
        <v>1</v>
      </c>
      <c r="AO78" s="8">
        <v>86400</v>
      </c>
      <c r="AP78" s="261">
        <f t="shared" si="6"/>
        <v>86400</v>
      </c>
    </row>
    <row r="79" spans="1:42" x14ac:dyDescent="0.25">
      <c r="A79" s="12"/>
      <c r="B79" s="16"/>
      <c r="C79" s="29" t="s">
        <v>48</v>
      </c>
      <c r="D79" s="29">
        <v>0.25</v>
      </c>
      <c r="F79" s="38">
        <v>0</v>
      </c>
      <c r="G79" s="38">
        <v>0</v>
      </c>
      <c r="H79" s="38">
        <v>0</v>
      </c>
      <c r="I79" s="38">
        <v>0.25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50">
        <v>0.25</v>
      </c>
      <c r="AK79" s="38"/>
      <c r="AL79" s="38"/>
      <c r="AN79" s="260">
        <f t="shared" si="5"/>
        <v>0.5</v>
      </c>
      <c r="AO79" s="8">
        <v>86400</v>
      </c>
      <c r="AP79" s="261">
        <f t="shared" si="6"/>
        <v>43200</v>
      </c>
    </row>
    <row r="80" spans="1:42" x14ac:dyDescent="0.25">
      <c r="A80" s="12"/>
      <c r="B80" s="16"/>
      <c r="C80" s="29" t="s">
        <v>49</v>
      </c>
      <c r="D80" s="29">
        <v>0.1</v>
      </c>
      <c r="F80" s="38">
        <v>0</v>
      </c>
      <c r="G80" s="38">
        <v>0</v>
      </c>
      <c r="H80" s="38">
        <v>0</v>
      </c>
      <c r="I80" s="38">
        <v>0.1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0.1</v>
      </c>
      <c r="Q80" s="38">
        <v>0.1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0.1</v>
      </c>
      <c r="AE80" s="38">
        <v>0</v>
      </c>
      <c r="AF80" s="38">
        <v>0</v>
      </c>
      <c r="AG80" s="38">
        <v>0</v>
      </c>
      <c r="AH80" s="38">
        <v>0</v>
      </c>
      <c r="AI80" s="38">
        <v>0.1</v>
      </c>
      <c r="AJ80" s="50">
        <v>0.1</v>
      </c>
      <c r="AK80" s="38"/>
      <c r="AL80" s="38"/>
      <c r="AN80" s="260">
        <f t="shared" si="5"/>
        <v>0.6</v>
      </c>
      <c r="AO80" s="8">
        <v>86400</v>
      </c>
      <c r="AP80" s="261">
        <f t="shared" si="6"/>
        <v>51840</v>
      </c>
    </row>
    <row r="81" spans="1:42" x14ac:dyDescent="0.25">
      <c r="A81" s="12"/>
      <c r="B81" s="16"/>
      <c r="C81" s="29" t="s">
        <v>50</v>
      </c>
      <c r="D81" s="29">
        <v>0.2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50">
        <v>0</v>
      </c>
      <c r="AK81" s="38"/>
      <c r="AL81" s="38"/>
      <c r="AN81" s="260">
        <f t="shared" si="5"/>
        <v>0</v>
      </c>
      <c r="AO81" s="8">
        <v>86400</v>
      </c>
      <c r="AP81" s="261">
        <f t="shared" si="6"/>
        <v>0</v>
      </c>
    </row>
    <row r="82" spans="1:42" x14ac:dyDescent="0.25">
      <c r="A82" s="12"/>
      <c r="B82" s="16"/>
      <c r="C82" s="29" t="s">
        <v>51</v>
      </c>
      <c r="D82" s="29">
        <v>0.25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0.25</v>
      </c>
      <c r="AD82" s="38">
        <v>0.25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50">
        <v>0</v>
      </c>
      <c r="AK82" s="38"/>
      <c r="AL82" s="38"/>
      <c r="AN82" s="260">
        <f t="shared" si="5"/>
        <v>0.5</v>
      </c>
      <c r="AO82" s="8">
        <v>86400</v>
      </c>
      <c r="AP82" s="261">
        <f t="shared" si="6"/>
        <v>43200</v>
      </c>
    </row>
    <row r="83" spans="1:42" x14ac:dyDescent="0.25">
      <c r="A83" s="12"/>
      <c r="B83" s="16"/>
      <c r="C83" s="29" t="s">
        <v>52</v>
      </c>
      <c r="D83" s="29">
        <v>0.15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50">
        <v>0</v>
      </c>
      <c r="AK83" s="38"/>
      <c r="AL83" s="38"/>
      <c r="AN83" s="260">
        <f t="shared" si="5"/>
        <v>0</v>
      </c>
      <c r="AO83" s="8">
        <v>86400</v>
      </c>
      <c r="AP83" s="261">
        <f t="shared" si="6"/>
        <v>0</v>
      </c>
    </row>
    <row r="84" spans="1:42" x14ac:dyDescent="0.25">
      <c r="A84" s="12"/>
      <c r="B84" s="16"/>
      <c r="C84" s="29" t="s">
        <v>53</v>
      </c>
      <c r="D84" s="29">
        <v>0.21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50">
        <v>0</v>
      </c>
      <c r="AK84" s="38"/>
      <c r="AL84" s="38"/>
      <c r="AN84" s="260">
        <f t="shared" si="5"/>
        <v>0</v>
      </c>
      <c r="AO84" s="8">
        <v>86400</v>
      </c>
      <c r="AP84" s="261">
        <f t="shared" si="6"/>
        <v>0</v>
      </c>
    </row>
    <row r="85" spans="1:42" x14ac:dyDescent="0.25">
      <c r="A85" s="12"/>
      <c r="B85" s="16"/>
      <c r="C85" s="29" t="s">
        <v>54</v>
      </c>
      <c r="D85" s="29">
        <v>0.15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50">
        <v>0</v>
      </c>
      <c r="AK85" s="38"/>
      <c r="AL85" s="38"/>
      <c r="AN85" s="260">
        <f t="shared" si="5"/>
        <v>0</v>
      </c>
      <c r="AO85" s="8">
        <v>86400</v>
      </c>
      <c r="AP85" s="261">
        <f t="shared" si="6"/>
        <v>0</v>
      </c>
    </row>
    <row r="86" spans="1:42" x14ac:dyDescent="0.25">
      <c r="A86" s="12"/>
      <c r="B86" s="16"/>
      <c r="C86" s="29" t="s">
        <v>55</v>
      </c>
      <c r="D86" s="29">
        <v>0.22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50">
        <v>0</v>
      </c>
      <c r="AK86" s="38"/>
      <c r="AL86" s="38"/>
      <c r="AN86" s="260">
        <f t="shared" si="5"/>
        <v>0</v>
      </c>
      <c r="AO86" s="8">
        <v>86400</v>
      </c>
      <c r="AP86" s="261">
        <f t="shared" si="6"/>
        <v>0</v>
      </c>
    </row>
    <row r="87" spans="1:42" x14ac:dyDescent="0.25">
      <c r="A87" s="12"/>
      <c r="B87" s="16"/>
      <c r="C87" s="29" t="s">
        <v>56</v>
      </c>
      <c r="D87" s="29">
        <v>0.25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50">
        <v>0</v>
      </c>
      <c r="AK87" s="38"/>
      <c r="AL87" s="38"/>
      <c r="AN87" s="260">
        <f t="shared" si="5"/>
        <v>0</v>
      </c>
      <c r="AO87" s="8">
        <v>86400</v>
      </c>
      <c r="AP87" s="261">
        <f t="shared" si="6"/>
        <v>0</v>
      </c>
    </row>
    <row r="88" spans="1:42" x14ac:dyDescent="0.25">
      <c r="A88" s="12"/>
      <c r="B88" s="16"/>
      <c r="C88" s="29" t="s">
        <v>57</v>
      </c>
      <c r="D88" s="29">
        <v>0.25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0.25</v>
      </c>
      <c r="AC88" s="38">
        <v>0.25</v>
      </c>
      <c r="AD88" s="38">
        <v>0.25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50">
        <v>0</v>
      </c>
      <c r="AK88" s="38"/>
      <c r="AL88" s="38"/>
      <c r="AN88" s="260">
        <f t="shared" si="5"/>
        <v>0.75</v>
      </c>
      <c r="AO88" s="8">
        <v>86400</v>
      </c>
      <c r="AP88" s="261">
        <f t="shared" si="6"/>
        <v>64800</v>
      </c>
    </row>
    <row r="89" spans="1:42" x14ac:dyDescent="0.25">
      <c r="A89" s="12"/>
      <c r="B89" s="16"/>
      <c r="C89" s="29" t="s">
        <v>58</v>
      </c>
      <c r="D89" s="29">
        <v>0.2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0.2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50">
        <v>0</v>
      </c>
      <c r="AK89" s="38"/>
      <c r="AL89" s="38"/>
      <c r="AN89" s="260">
        <f t="shared" si="5"/>
        <v>0.2</v>
      </c>
      <c r="AO89" s="8">
        <v>86400</v>
      </c>
      <c r="AP89" s="261">
        <f t="shared" si="6"/>
        <v>17280</v>
      </c>
    </row>
    <row r="90" spans="1:42" x14ac:dyDescent="0.25">
      <c r="A90" s="12"/>
      <c r="B90" s="16"/>
      <c r="C90" s="343" t="s">
        <v>59</v>
      </c>
      <c r="D90" s="29">
        <v>0.25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50">
        <v>0</v>
      </c>
      <c r="AK90" s="38"/>
      <c r="AL90" s="38"/>
      <c r="AN90" s="260">
        <f t="shared" si="5"/>
        <v>0</v>
      </c>
      <c r="AO90" s="8">
        <v>86400</v>
      </c>
      <c r="AP90" s="261">
        <f t="shared" si="6"/>
        <v>0</v>
      </c>
    </row>
    <row r="91" spans="1:42" x14ac:dyDescent="0.25">
      <c r="A91" s="12"/>
      <c r="B91" s="13"/>
      <c r="C91" s="29" t="s">
        <v>60</v>
      </c>
      <c r="D91" s="236" t="s">
        <v>395</v>
      </c>
      <c r="F91" s="38">
        <v>1.4999999999999999E-2</v>
      </c>
      <c r="G91" s="38">
        <v>1.4999999999999999E-2</v>
      </c>
      <c r="H91" s="38">
        <v>1.4999999999999999E-2</v>
      </c>
      <c r="I91" s="38">
        <v>2.5000000000000001E-2</v>
      </c>
      <c r="J91" s="38">
        <v>2.5000000000000001E-2</v>
      </c>
      <c r="K91" s="38">
        <v>2.5000000000000001E-2</v>
      </c>
      <c r="L91" s="38">
        <v>2.5000000000000001E-2</v>
      </c>
      <c r="M91" s="38">
        <v>2.5000000000000001E-2</v>
      </c>
      <c r="N91" s="38">
        <v>2.5000000000000001E-2</v>
      </c>
      <c r="O91" s="38">
        <v>2.5000000000000001E-2</v>
      </c>
      <c r="P91" s="38">
        <v>0.01</v>
      </c>
      <c r="Q91" s="38">
        <v>0.01</v>
      </c>
      <c r="R91" s="38">
        <v>0.01</v>
      </c>
      <c r="S91" s="38">
        <v>0.01</v>
      </c>
      <c r="T91" s="38">
        <v>0.01</v>
      </c>
      <c r="U91" s="38">
        <v>0.01</v>
      </c>
      <c r="V91" s="38">
        <v>0.01</v>
      </c>
      <c r="W91" s="38">
        <v>0.03</v>
      </c>
      <c r="X91" s="38">
        <v>0.03</v>
      </c>
      <c r="Y91" s="38">
        <v>0.03</v>
      </c>
      <c r="Z91" s="38">
        <v>0.03</v>
      </c>
      <c r="AA91" s="38">
        <v>0.03</v>
      </c>
      <c r="AB91" s="38">
        <v>0.03</v>
      </c>
      <c r="AC91" s="38">
        <v>0.03</v>
      </c>
      <c r="AD91" s="38">
        <v>0.03</v>
      </c>
      <c r="AE91" s="38">
        <v>0.1</v>
      </c>
      <c r="AF91" s="38">
        <v>0.1</v>
      </c>
      <c r="AG91" s="38">
        <v>0.1</v>
      </c>
      <c r="AH91" s="38">
        <v>0.1</v>
      </c>
      <c r="AI91" s="38">
        <v>0.1</v>
      </c>
      <c r="AJ91" s="50">
        <v>0.1</v>
      </c>
      <c r="AK91" s="38"/>
      <c r="AL91" s="38"/>
      <c r="AN91" s="260">
        <f t="shared" si="5"/>
        <v>1.1300000000000003</v>
      </c>
      <c r="AO91" s="8">
        <v>86400</v>
      </c>
      <c r="AP91" s="261">
        <f t="shared" si="6"/>
        <v>97632.000000000029</v>
      </c>
    </row>
    <row r="92" spans="1:42" x14ac:dyDescent="0.25">
      <c r="A92" s="12"/>
      <c r="B92" s="13"/>
      <c r="C92" s="29" t="s">
        <v>61</v>
      </c>
      <c r="D92" s="236" t="s">
        <v>395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50">
        <v>0</v>
      </c>
      <c r="AK92" s="38"/>
      <c r="AL92" s="38"/>
      <c r="AN92" s="260">
        <f t="shared" si="5"/>
        <v>0</v>
      </c>
      <c r="AO92" s="8">
        <v>86400</v>
      </c>
      <c r="AP92" s="261">
        <f t="shared" si="6"/>
        <v>0</v>
      </c>
    </row>
    <row r="93" spans="1:42" x14ac:dyDescent="0.25">
      <c r="A93" s="12"/>
      <c r="B93" s="16"/>
      <c r="C93" s="29" t="s">
        <v>62</v>
      </c>
      <c r="D93" s="236" t="s">
        <v>395</v>
      </c>
      <c r="F93" s="38">
        <v>0.25</v>
      </c>
      <c r="G93" s="38">
        <v>0.25</v>
      </c>
      <c r="H93" s="38">
        <v>0.25</v>
      </c>
      <c r="I93" s="38">
        <v>0.25</v>
      </c>
      <c r="J93" s="38">
        <v>0.25</v>
      </c>
      <c r="K93" s="38">
        <v>0.25</v>
      </c>
      <c r="L93" s="38">
        <v>0.25</v>
      </c>
      <c r="M93" s="38">
        <v>0.25</v>
      </c>
      <c r="N93" s="38">
        <v>0.25</v>
      </c>
      <c r="O93" s="38">
        <v>0.25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0.25</v>
      </c>
      <c r="AF93" s="38">
        <v>0.25</v>
      </c>
      <c r="AG93" s="38">
        <v>0.25</v>
      </c>
      <c r="AH93" s="38">
        <v>0.25</v>
      </c>
      <c r="AI93" s="38">
        <v>0.25</v>
      </c>
      <c r="AJ93" s="50">
        <v>0.25</v>
      </c>
      <c r="AK93" s="38"/>
      <c r="AL93" s="38"/>
      <c r="AN93" s="260">
        <f t="shared" si="5"/>
        <v>4</v>
      </c>
      <c r="AO93" s="8">
        <v>86400</v>
      </c>
      <c r="AP93" s="261">
        <f t="shared" si="6"/>
        <v>345600</v>
      </c>
    </row>
    <row r="94" spans="1:42" x14ac:dyDescent="0.25">
      <c r="A94" s="12"/>
      <c r="B94" s="16"/>
      <c r="C94" s="8"/>
      <c r="D94" s="14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50"/>
      <c r="AK94" s="38"/>
      <c r="AL94" s="38"/>
      <c r="AN94" s="260"/>
      <c r="AO94" s="8"/>
      <c r="AP94" s="261"/>
    </row>
    <row r="95" spans="1:42" x14ac:dyDescent="0.25">
      <c r="A95" s="12"/>
      <c r="B95" s="16"/>
      <c r="C95" s="220" t="s">
        <v>63</v>
      </c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46"/>
      <c r="AK95" s="220"/>
      <c r="AL95" s="220"/>
      <c r="AN95" s="260">
        <f t="shared" si="5"/>
        <v>0</v>
      </c>
      <c r="AO95" s="8">
        <v>86400</v>
      </c>
      <c r="AP95" s="261">
        <f t="shared" si="6"/>
        <v>0</v>
      </c>
    </row>
    <row r="96" spans="1:42" x14ac:dyDescent="0.25">
      <c r="A96" s="12"/>
      <c r="B96" s="16"/>
      <c r="C96" s="220" t="s">
        <v>64</v>
      </c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46"/>
      <c r="AK96" s="220"/>
      <c r="AL96" s="220"/>
      <c r="AN96" s="260">
        <f t="shared" si="5"/>
        <v>0</v>
      </c>
      <c r="AO96" s="8">
        <v>86400</v>
      </c>
      <c r="AP96" s="261">
        <f t="shared" si="6"/>
        <v>0</v>
      </c>
    </row>
    <row r="97" spans="1:42" x14ac:dyDescent="0.25">
      <c r="A97" s="12"/>
      <c r="B97" s="16"/>
      <c r="C97" s="342" t="s">
        <v>65</v>
      </c>
      <c r="D97" s="31"/>
      <c r="F97" s="38">
        <v>0.13</v>
      </c>
      <c r="G97" s="38">
        <v>0.13</v>
      </c>
      <c r="H97" s="38">
        <v>0.13</v>
      </c>
      <c r="I97" s="38">
        <v>0.13</v>
      </c>
      <c r="J97" s="38">
        <v>0.13</v>
      </c>
      <c r="K97" s="38">
        <v>0.13</v>
      </c>
      <c r="L97" s="38">
        <v>0.13</v>
      </c>
      <c r="M97" s="38">
        <v>0.13</v>
      </c>
      <c r="N97" s="38">
        <v>0.13</v>
      </c>
      <c r="O97" s="38">
        <v>0.13</v>
      </c>
      <c r="P97" s="38">
        <v>0.13</v>
      </c>
      <c r="Q97" s="38">
        <v>0.13</v>
      </c>
      <c r="R97" s="38">
        <v>0.13</v>
      </c>
      <c r="S97" s="38">
        <v>0.13</v>
      </c>
      <c r="T97" s="38">
        <v>0.13</v>
      </c>
      <c r="U97" s="38">
        <v>0.13</v>
      </c>
      <c r="V97" s="38">
        <v>0.13</v>
      </c>
      <c r="W97" s="38">
        <v>0.13</v>
      </c>
      <c r="X97" s="38">
        <v>0.13</v>
      </c>
      <c r="Y97" s="38">
        <v>0.13</v>
      </c>
      <c r="Z97" s="38">
        <v>0.13</v>
      </c>
      <c r="AA97" s="38">
        <v>0.13</v>
      </c>
      <c r="AB97" s="38">
        <v>0.13</v>
      </c>
      <c r="AC97" s="38">
        <v>0.13</v>
      </c>
      <c r="AD97" s="38">
        <v>0.13</v>
      </c>
      <c r="AE97" s="38">
        <v>0.13</v>
      </c>
      <c r="AF97" s="38">
        <v>0.13</v>
      </c>
      <c r="AG97" s="38">
        <v>0.13</v>
      </c>
      <c r="AH97" s="38">
        <v>0.13</v>
      </c>
      <c r="AI97" s="38">
        <v>0.13</v>
      </c>
      <c r="AJ97" s="50">
        <v>0.13</v>
      </c>
      <c r="AK97" s="38"/>
      <c r="AL97" s="38"/>
      <c r="AN97" s="260">
        <f t="shared" si="5"/>
        <v>4.0299999999999976</v>
      </c>
      <c r="AO97" s="8">
        <v>86400</v>
      </c>
      <c r="AP97" s="261">
        <f t="shared" si="6"/>
        <v>348191.99999999977</v>
      </c>
    </row>
    <row r="98" spans="1:42" x14ac:dyDescent="0.25">
      <c r="A98" s="12"/>
      <c r="B98" s="16"/>
      <c r="C98" s="342" t="s">
        <v>66</v>
      </c>
      <c r="D98" s="31"/>
      <c r="F98" s="38">
        <v>0.11</v>
      </c>
      <c r="G98" s="38">
        <v>0.11</v>
      </c>
      <c r="H98" s="38">
        <v>0.11</v>
      </c>
      <c r="I98" s="38">
        <v>0.11</v>
      </c>
      <c r="J98" s="38">
        <v>0.11</v>
      </c>
      <c r="K98" s="38">
        <v>0.11</v>
      </c>
      <c r="L98" s="38">
        <v>0.11</v>
      </c>
      <c r="M98" s="38">
        <v>0.11</v>
      </c>
      <c r="N98" s="38">
        <v>0.11</v>
      </c>
      <c r="O98" s="38">
        <v>0.11</v>
      </c>
      <c r="P98" s="38">
        <v>0.11</v>
      </c>
      <c r="Q98" s="38">
        <v>0.11</v>
      </c>
      <c r="R98" s="38">
        <v>0.11</v>
      </c>
      <c r="S98" s="38">
        <v>0.11</v>
      </c>
      <c r="T98" s="38">
        <v>0.11</v>
      </c>
      <c r="U98" s="38">
        <v>0.11</v>
      </c>
      <c r="V98" s="38">
        <v>0.11</v>
      </c>
      <c r="W98" s="38">
        <v>0.09</v>
      </c>
      <c r="X98" s="38">
        <v>0.09</v>
      </c>
      <c r="Y98" s="38">
        <v>0.09</v>
      </c>
      <c r="Z98" s="38">
        <v>0.09</v>
      </c>
      <c r="AA98" s="38">
        <v>0.09</v>
      </c>
      <c r="AB98" s="38">
        <v>0.09</v>
      </c>
      <c r="AC98" s="38">
        <v>0.09</v>
      </c>
      <c r="AD98" s="38">
        <v>0.09</v>
      </c>
      <c r="AE98" s="38">
        <v>0.09</v>
      </c>
      <c r="AF98" s="38">
        <v>0.09</v>
      </c>
      <c r="AG98" s="38">
        <v>0.09</v>
      </c>
      <c r="AH98" s="38">
        <v>0.09</v>
      </c>
      <c r="AI98" s="38">
        <v>0.09</v>
      </c>
      <c r="AJ98" s="50">
        <v>0.09</v>
      </c>
      <c r="AK98" s="38"/>
      <c r="AL98" s="38"/>
      <c r="AN98" s="260">
        <f t="shared" si="5"/>
        <v>3.129999999999999</v>
      </c>
      <c r="AO98" s="8">
        <v>86400</v>
      </c>
      <c r="AP98" s="261">
        <f t="shared" si="6"/>
        <v>270431.99999999994</v>
      </c>
    </row>
    <row r="99" spans="1:42" x14ac:dyDescent="0.25">
      <c r="A99" s="12"/>
      <c r="B99" s="16"/>
      <c r="C99" s="342" t="s">
        <v>67</v>
      </c>
      <c r="D99" s="31"/>
      <c r="F99" s="38">
        <v>0.1</v>
      </c>
      <c r="G99" s="38">
        <v>0.1</v>
      </c>
      <c r="H99" s="38">
        <v>0.1</v>
      </c>
      <c r="I99" s="38">
        <v>0.1</v>
      </c>
      <c r="J99" s="38">
        <v>0.1</v>
      </c>
      <c r="K99" s="38">
        <v>0.1</v>
      </c>
      <c r="L99" s="38">
        <v>0.1</v>
      </c>
      <c r="M99" s="38">
        <v>0.1</v>
      </c>
      <c r="N99" s="38">
        <v>0.1</v>
      </c>
      <c r="O99" s="38">
        <v>0.1</v>
      </c>
      <c r="P99" s="38">
        <v>0.1</v>
      </c>
      <c r="Q99" s="38">
        <v>0.1</v>
      </c>
      <c r="R99" s="38">
        <v>0.1</v>
      </c>
      <c r="S99" s="38">
        <v>0.1</v>
      </c>
      <c r="T99" s="38">
        <v>0.1</v>
      </c>
      <c r="U99" s="38">
        <v>0.1</v>
      </c>
      <c r="V99" s="38">
        <v>0.1</v>
      </c>
      <c r="W99" s="38">
        <v>0.1</v>
      </c>
      <c r="X99" s="38">
        <v>0.1</v>
      </c>
      <c r="Y99" s="38">
        <v>0.1</v>
      </c>
      <c r="Z99" s="38">
        <v>0.1</v>
      </c>
      <c r="AA99" s="38">
        <v>0.1</v>
      </c>
      <c r="AB99" s="38">
        <v>0.1</v>
      </c>
      <c r="AC99" s="38">
        <v>0.1</v>
      </c>
      <c r="AD99" s="38">
        <v>0.1</v>
      </c>
      <c r="AE99" s="38">
        <v>0.1</v>
      </c>
      <c r="AF99" s="38">
        <v>0.1</v>
      </c>
      <c r="AG99" s="38">
        <v>0.1</v>
      </c>
      <c r="AH99" s="38">
        <v>0.1</v>
      </c>
      <c r="AI99" s="38">
        <v>0.1</v>
      </c>
      <c r="AJ99" s="50">
        <v>0.1</v>
      </c>
      <c r="AK99" s="38"/>
      <c r="AL99" s="38"/>
      <c r="AN99" s="260">
        <f t="shared" si="5"/>
        <v>3.1000000000000014</v>
      </c>
      <c r="AO99" s="8">
        <v>86400</v>
      </c>
      <c r="AP99" s="261">
        <f t="shared" si="6"/>
        <v>267840.00000000012</v>
      </c>
    </row>
    <row r="100" spans="1:42" x14ac:dyDescent="0.25">
      <c r="A100" s="12"/>
      <c r="B100" s="16"/>
      <c r="C100" s="342" t="s">
        <v>68</v>
      </c>
      <c r="D100" s="31"/>
      <c r="F100" s="38">
        <v>0.1</v>
      </c>
      <c r="G100" s="38">
        <v>0.1</v>
      </c>
      <c r="H100" s="38">
        <v>0.1</v>
      </c>
      <c r="I100" s="38">
        <v>0.1</v>
      </c>
      <c r="J100" s="38">
        <v>0.1</v>
      </c>
      <c r="K100" s="38">
        <v>0.1</v>
      </c>
      <c r="L100" s="38">
        <v>0.1</v>
      </c>
      <c r="M100" s="38">
        <v>0.1</v>
      </c>
      <c r="N100" s="38">
        <v>0.1</v>
      </c>
      <c r="O100" s="38">
        <v>0.1</v>
      </c>
      <c r="P100" s="38">
        <v>0.1</v>
      </c>
      <c r="Q100" s="38">
        <v>0.1</v>
      </c>
      <c r="R100" s="38">
        <v>0.1</v>
      </c>
      <c r="S100" s="38">
        <v>0.1</v>
      </c>
      <c r="T100" s="38">
        <v>0.1</v>
      </c>
      <c r="U100" s="38">
        <v>0.1</v>
      </c>
      <c r="V100" s="38">
        <v>0.1</v>
      </c>
      <c r="W100" s="38">
        <v>0.1</v>
      </c>
      <c r="X100" s="38">
        <v>0.1</v>
      </c>
      <c r="Y100" s="38">
        <v>0.1</v>
      </c>
      <c r="Z100" s="38">
        <v>0.1</v>
      </c>
      <c r="AA100" s="38">
        <v>0.1</v>
      </c>
      <c r="AB100" s="38">
        <v>0.1</v>
      </c>
      <c r="AC100" s="38">
        <v>0.1</v>
      </c>
      <c r="AD100" s="38">
        <v>0.1</v>
      </c>
      <c r="AE100" s="38">
        <v>0.1</v>
      </c>
      <c r="AF100" s="38">
        <v>0.1</v>
      </c>
      <c r="AG100" s="38">
        <v>0.1</v>
      </c>
      <c r="AH100" s="38">
        <v>0.1</v>
      </c>
      <c r="AI100" s="38">
        <v>0.1</v>
      </c>
      <c r="AJ100" s="50">
        <v>0.1</v>
      </c>
      <c r="AK100" s="38"/>
      <c r="AL100" s="38"/>
      <c r="AN100" s="260">
        <f t="shared" si="5"/>
        <v>3.1000000000000014</v>
      </c>
      <c r="AO100" s="8">
        <v>86400</v>
      </c>
      <c r="AP100" s="261">
        <f t="shared" si="6"/>
        <v>267840.00000000012</v>
      </c>
    </row>
    <row r="101" spans="1:42" x14ac:dyDescent="0.25">
      <c r="A101" s="12"/>
      <c r="B101" s="16"/>
      <c r="C101" s="342" t="s">
        <v>69</v>
      </c>
      <c r="D101" s="31"/>
      <c r="F101" s="38">
        <v>0.11</v>
      </c>
      <c r="G101" s="38">
        <v>0.11</v>
      </c>
      <c r="H101" s="38">
        <v>0.11</v>
      </c>
      <c r="I101" s="38">
        <v>0.11</v>
      </c>
      <c r="J101" s="38">
        <v>0.11</v>
      </c>
      <c r="K101" s="38">
        <v>0.11</v>
      </c>
      <c r="L101" s="38">
        <v>0.11</v>
      </c>
      <c r="M101" s="38">
        <v>0.11</v>
      </c>
      <c r="N101" s="38">
        <v>0.11</v>
      </c>
      <c r="O101" s="38">
        <v>0.11</v>
      </c>
      <c r="P101" s="38">
        <v>0.11</v>
      </c>
      <c r="Q101" s="38">
        <v>0.11</v>
      </c>
      <c r="R101" s="38">
        <v>0.11</v>
      </c>
      <c r="S101" s="38">
        <v>0.11</v>
      </c>
      <c r="T101" s="38">
        <v>0.11</v>
      </c>
      <c r="U101" s="38">
        <v>0.11</v>
      </c>
      <c r="V101" s="38">
        <v>0.11</v>
      </c>
      <c r="W101" s="38">
        <v>0.11</v>
      </c>
      <c r="X101" s="38">
        <v>0.11</v>
      </c>
      <c r="Y101" s="38">
        <v>0.11</v>
      </c>
      <c r="Z101" s="38">
        <v>0.11</v>
      </c>
      <c r="AA101" s="38">
        <v>0.11</v>
      </c>
      <c r="AB101" s="38">
        <v>0.11</v>
      </c>
      <c r="AC101" s="38">
        <v>0.11</v>
      </c>
      <c r="AD101" s="38">
        <v>0.11</v>
      </c>
      <c r="AE101" s="38">
        <v>0.11</v>
      </c>
      <c r="AF101" s="38">
        <v>0.11</v>
      </c>
      <c r="AG101" s="38">
        <v>0.11</v>
      </c>
      <c r="AH101" s="38">
        <v>0.11</v>
      </c>
      <c r="AI101" s="38">
        <v>0.11</v>
      </c>
      <c r="AJ101" s="50">
        <v>0.11</v>
      </c>
      <c r="AK101" s="38"/>
      <c r="AL101" s="38"/>
      <c r="AN101" s="260">
        <f t="shared" si="5"/>
        <v>3.4099999999999993</v>
      </c>
      <c r="AO101" s="8">
        <v>86400</v>
      </c>
      <c r="AP101" s="261">
        <f t="shared" si="6"/>
        <v>294623.99999999994</v>
      </c>
    </row>
    <row r="102" spans="1:42" x14ac:dyDescent="0.25">
      <c r="A102" s="12"/>
      <c r="B102" s="16"/>
      <c r="C102" s="342" t="s">
        <v>70</v>
      </c>
      <c r="D102" s="31"/>
      <c r="F102" s="38">
        <v>0.19</v>
      </c>
      <c r="G102" s="38">
        <v>0.19</v>
      </c>
      <c r="H102" s="38">
        <v>0.19</v>
      </c>
      <c r="I102" s="38">
        <v>0.19</v>
      </c>
      <c r="J102" s="38">
        <v>0.19</v>
      </c>
      <c r="K102" s="38">
        <v>0.19</v>
      </c>
      <c r="L102" s="38">
        <v>0.19</v>
      </c>
      <c r="M102" s="38">
        <v>0.19</v>
      </c>
      <c r="N102" s="38">
        <v>0.19</v>
      </c>
      <c r="O102" s="38">
        <v>0.19</v>
      </c>
      <c r="P102" s="38">
        <v>0.19</v>
      </c>
      <c r="Q102" s="38">
        <v>0.19</v>
      </c>
      <c r="R102" s="38">
        <v>0.19</v>
      </c>
      <c r="S102" s="38">
        <v>0.19</v>
      </c>
      <c r="T102" s="38">
        <v>0.19</v>
      </c>
      <c r="U102" s="38">
        <v>0.19</v>
      </c>
      <c r="V102" s="38">
        <v>0.19</v>
      </c>
      <c r="W102" s="38">
        <v>0.19</v>
      </c>
      <c r="X102" s="38">
        <v>0.19</v>
      </c>
      <c r="Y102" s="38">
        <v>0.19</v>
      </c>
      <c r="Z102" s="38">
        <v>0.19</v>
      </c>
      <c r="AA102" s="38">
        <v>0.19</v>
      </c>
      <c r="AB102" s="38">
        <v>0.19</v>
      </c>
      <c r="AC102" s="38">
        <v>0.19</v>
      </c>
      <c r="AD102" s="38">
        <v>0.19</v>
      </c>
      <c r="AE102" s="38">
        <v>0.19</v>
      </c>
      <c r="AF102" s="38">
        <v>0.19</v>
      </c>
      <c r="AG102" s="38">
        <v>0.19</v>
      </c>
      <c r="AH102" s="38">
        <v>0.19</v>
      </c>
      <c r="AI102" s="38">
        <v>0.19</v>
      </c>
      <c r="AJ102" s="50">
        <v>0.19</v>
      </c>
      <c r="AK102" s="38"/>
      <c r="AL102" s="38"/>
      <c r="AN102" s="260">
        <f t="shared" si="5"/>
        <v>5.8900000000000032</v>
      </c>
      <c r="AO102" s="8">
        <v>86400</v>
      </c>
      <c r="AP102" s="261">
        <f t="shared" si="6"/>
        <v>508896.00000000029</v>
      </c>
    </row>
    <row r="103" spans="1:42" x14ac:dyDescent="0.25">
      <c r="A103" s="12"/>
      <c r="B103" s="16"/>
      <c r="C103" s="32" t="s">
        <v>71</v>
      </c>
      <c r="D103" s="33"/>
      <c r="F103" s="38">
        <v>0.01</v>
      </c>
      <c r="G103" s="38">
        <v>0.01</v>
      </c>
      <c r="H103" s="38">
        <v>0.01</v>
      </c>
      <c r="I103" s="38">
        <v>0.01</v>
      </c>
      <c r="J103" s="38">
        <v>0.01</v>
      </c>
      <c r="K103" s="38">
        <v>0.01</v>
      </c>
      <c r="L103" s="38">
        <v>0.01</v>
      </c>
      <c r="M103" s="38">
        <v>0.01</v>
      </c>
      <c r="N103" s="38">
        <v>0.01</v>
      </c>
      <c r="O103" s="38">
        <v>0.01</v>
      </c>
      <c r="P103" s="38">
        <v>0.01</v>
      </c>
      <c r="Q103" s="38">
        <v>0.01</v>
      </c>
      <c r="R103" s="38">
        <v>0.01</v>
      </c>
      <c r="S103" s="38">
        <v>0.01</v>
      </c>
      <c r="T103" s="38">
        <v>0.01</v>
      </c>
      <c r="U103" s="38">
        <v>0.01</v>
      </c>
      <c r="V103" s="38">
        <v>0.01</v>
      </c>
      <c r="W103" s="38">
        <v>0.01</v>
      </c>
      <c r="X103" s="38">
        <v>0.01</v>
      </c>
      <c r="Y103" s="38">
        <v>0.01</v>
      </c>
      <c r="Z103" s="38">
        <v>0.01</v>
      </c>
      <c r="AA103" s="38">
        <v>0.01</v>
      </c>
      <c r="AB103" s="38">
        <v>0.01</v>
      </c>
      <c r="AC103" s="38">
        <v>0.01</v>
      </c>
      <c r="AD103" s="38">
        <v>0.01</v>
      </c>
      <c r="AE103" s="38">
        <v>0.01</v>
      </c>
      <c r="AF103" s="38">
        <v>0.01</v>
      </c>
      <c r="AG103" s="38">
        <v>0.01</v>
      </c>
      <c r="AH103" s="38">
        <v>0.01</v>
      </c>
      <c r="AI103" s="38">
        <v>0.01</v>
      </c>
      <c r="AJ103" s="50">
        <v>0.01</v>
      </c>
      <c r="AK103" s="38"/>
      <c r="AL103" s="38"/>
      <c r="AN103" s="260">
        <f t="shared" si="5"/>
        <v>0.31000000000000011</v>
      </c>
      <c r="AO103" s="8">
        <v>86400</v>
      </c>
      <c r="AP103" s="261">
        <f t="shared" si="6"/>
        <v>26784.000000000011</v>
      </c>
    </row>
    <row r="104" spans="1:42" x14ac:dyDescent="0.25">
      <c r="A104" s="12"/>
      <c r="B104" s="16"/>
      <c r="C104" s="32" t="s">
        <v>72</v>
      </c>
      <c r="D104" s="33"/>
      <c r="F104" s="38">
        <v>0.04</v>
      </c>
      <c r="G104" s="38">
        <v>0.04</v>
      </c>
      <c r="H104" s="38">
        <v>0.04</v>
      </c>
      <c r="I104" s="38">
        <v>0.04</v>
      </c>
      <c r="J104" s="38">
        <v>0.04</v>
      </c>
      <c r="K104" s="38">
        <v>0.04</v>
      </c>
      <c r="L104" s="38">
        <v>0.04</v>
      </c>
      <c r="M104" s="38">
        <v>0.04</v>
      </c>
      <c r="N104" s="38">
        <v>0.04</v>
      </c>
      <c r="O104" s="38">
        <v>0.04</v>
      </c>
      <c r="P104" s="38">
        <v>0.04</v>
      </c>
      <c r="Q104" s="38">
        <v>0.04</v>
      </c>
      <c r="R104" s="38">
        <v>0.04</v>
      </c>
      <c r="S104" s="38">
        <v>0.04</v>
      </c>
      <c r="T104" s="38">
        <v>0.04</v>
      </c>
      <c r="U104" s="38">
        <v>0.04</v>
      </c>
      <c r="V104" s="38">
        <v>0.04</v>
      </c>
      <c r="W104" s="38">
        <v>0.04</v>
      </c>
      <c r="X104" s="38">
        <v>0.04</v>
      </c>
      <c r="Y104" s="38">
        <v>0.04</v>
      </c>
      <c r="Z104" s="38">
        <v>0.04</v>
      </c>
      <c r="AA104" s="38">
        <v>0.04</v>
      </c>
      <c r="AB104" s="38">
        <v>0.04</v>
      </c>
      <c r="AC104" s="38">
        <v>0.04</v>
      </c>
      <c r="AD104" s="38">
        <v>0.04</v>
      </c>
      <c r="AE104" s="38">
        <v>0.04</v>
      </c>
      <c r="AF104" s="38">
        <v>0.04</v>
      </c>
      <c r="AG104" s="38">
        <v>0.04</v>
      </c>
      <c r="AH104" s="38">
        <v>0.04</v>
      </c>
      <c r="AI104" s="38">
        <v>0.04</v>
      </c>
      <c r="AJ104" s="50">
        <v>0.04</v>
      </c>
      <c r="AK104" s="38"/>
      <c r="AL104" s="38"/>
      <c r="AN104" s="260">
        <f t="shared" si="5"/>
        <v>1.2400000000000004</v>
      </c>
      <c r="AO104" s="8">
        <v>86400</v>
      </c>
      <c r="AP104" s="261">
        <f t="shared" si="6"/>
        <v>107136.00000000004</v>
      </c>
    </row>
    <row r="105" spans="1:42" x14ac:dyDescent="0.25">
      <c r="A105" s="12"/>
      <c r="B105" s="16"/>
      <c r="C105" s="32" t="s">
        <v>73</v>
      </c>
      <c r="D105" s="33"/>
      <c r="F105" s="38">
        <v>5.0000000000000001E-3</v>
      </c>
      <c r="G105" s="38">
        <v>5.0000000000000001E-3</v>
      </c>
      <c r="H105" s="38">
        <v>5.0000000000000001E-3</v>
      </c>
      <c r="I105" s="38">
        <v>5.0000000000000001E-3</v>
      </c>
      <c r="J105" s="38">
        <v>5.0000000000000001E-3</v>
      </c>
      <c r="K105" s="38">
        <v>5.0000000000000001E-3</v>
      </c>
      <c r="L105" s="38">
        <v>5.0000000000000001E-3</v>
      </c>
      <c r="M105" s="38">
        <v>5.0000000000000001E-3</v>
      </c>
      <c r="N105" s="38">
        <v>5.0000000000000001E-3</v>
      </c>
      <c r="O105" s="38">
        <v>5.0000000000000001E-3</v>
      </c>
      <c r="P105" s="38">
        <v>5.0000000000000001E-3</v>
      </c>
      <c r="Q105" s="38">
        <v>5.0000000000000001E-3</v>
      </c>
      <c r="R105" s="38">
        <v>5.0000000000000001E-3</v>
      </c>
      <c r="S105" s="38">
        <v>5.0000000000000001E-3</v>
      </c>
      <c r="T105" s="38">
        <v>5.0000000000000001E-3</v>
      </c>
      <c r="U105" s="38">
        <v>5.0000000000000001E-3</v>
      </c>
      <c r="V105" s="38">
        <v>5.0000000000000001E-3</v>
      </c>
      <c r="W105" s="38">
        <v>5.0000000000000001E-3</v>
      </c>
      <c r="X105" s="38">
        <v>5.0000000000000001E-3</v>
      </c>
      <c r="Y105" s="38">
        <v>5.0000000000000001E-3</v>
      </c>
      <c r="Z105" s="38">
        <v>5.0000000000000001E-3</v>
      </c>
      <c r="AA105" s="38">
        <v>5.0000000000000001E-3</v>
      </c>
      <c r="AB105" s="38">
        <v>5.0000000000000001E-3</v>
      </c>
      <c r="AC105" s="38">
        <v>5.0000000000000001E-3</v>
      </c>
      <c r="AD105" s="38">
        <v>5.0000000000000001E-3</v>
      </c>
      <c r="AE105" s="38">
        <v>5.0000000000000001E-3</v>
      </c>
      <c r="AF105" s="38">
        <v>5.0000000000000001E-3</v>
      </c>
      <c r="AG105" s="38">
        <v>5.0000000000000001E-3</v>
      </c>
      <c r="AH105" s="38">
        <v>5.0000000000000001E-3</v>
      </c>
      <c r="AI105" s="38">
        <v>5.0000000000000001E-3</v>
      </c>
      <c r="AJ105" s="50">
        <v>5.0000000000000001E-3</v>
      </c>
      <c r="AK105" s="38"/>
      <c r="AL105" s="38"/>
      <c r="AN105" s="260">
        <f t="shared" si="5"/>
        <v>0.15500000000000005</v>
      </c>
      <c r="AO105" s="8">
        <v>86400</v>
      </c>
      <c r="AP105" s="261">
        <f t="shared" si="6"/>
        <v>13392.000000000005</v>
      </c>
    </row>
    <row r="106" spans="1:42" x14ac:dyDescent="0.25">
      <c r="A106" s="12"/>
      <c r="B106" s="16"/>
      <c r="C106" s="32" t="s">
        <v>74</v>
      </c>
      <c r="D106" s="33"/>
      <c r="F106" s="38">
        <v>7.0000000000000007E-2</v>
      </c>
      <c r="G106" s="38">
        <v>7.0000000000000007E-2</v>
      </c>
      <c r="H106" s="38">
        <v>7.0000000000000007E-2</v>
      </c>
      <c r="I106" s="38">
        <v>7.0000000000000007E-2</v>
      </c>
      <c r="J106" s="38">
        <v>7.0000000000000007E-2</v>
      </c>
      <c r="K106" s="38">
        <v>7.0000000000000007E-2</v>
      </c>
      <c r="L106" s="38">
        <v>7.0000000000000007E-2</v>
      </c>
      <c r="M106" s="38">
        <v>7.0000000000000007E-2</v>
      </c>
      <c r="N106" s="38">
        <v>7.0000000000000007E-2</v>
      </c>
      <c r="O106" s="38">
        <v>7.0000000000000007E-2</v>
      </c>
      <c r="P106" s="38">
        <v>7.0000000000000007E-2</v>
      </c>
      <c r="Q106" s="38">
        <v>7.0000000000000007E-2</v>
      </c>
      <c r="R106" s="38">
        <v>7.0000000000000007E-2</v>
      </c>
      <c r="S106" s="38">
        <v>7.0000000000000007E-2</v>
      </c>
      <c r="T106" s="38">
        <v>7.0000000000000007E-2</v>
      </c>
      <c r="U106" s="38">
        <v>7.0000000000000007E-2</v>
      </c>
      <c r="V106" s="38">
        <v>7.0000000000000007E-2</v>
      </c>
      <c r="W106" s="38">
        <v>7.0000000000000007E-2</v>
      </c>
      <c r="X106" s="38">
        <v>7.0000000000000007E-2</v>
      </c>
      <c r="Y106" s="38">
        <v>7.0000000000000007E-2</v>
      </c>
      <c r="Z106" s="38">
        <v>7.0000000000000007E-2</v>
      </c>
      <c r="AA106" s="38">
        <v>7.0000000000000007E-2</v>
      </c>
      <c r="AB106" s="38">
        <v>7.0000000000000007E-2</v>
      </c>
      <c r="AC106" s="38">
        <v>7.0000000000000007E-2</v>
      </c>
      <c r="AD106" s="38">
        <v>7.0000000000000007E-2</v>
      </c>
      <c r="AE106" s="38">
        <v>7.0000000000000007E-2</v>
      </c>
      <c r="AF106" s="38">
        <v>7.0000000000000007E-2</v>
      </c>
      <c r="AG106" s="38">
        <v>7.0000000000000007E-2</v>
      </c>
      <c r="AH106" s="38">
        <v>7.0000000000000007E-2</v>
      </c>
      <c r="AI106" s="38">
        <v>7.0000000000000007E-2</v>
      </c>
      <c r="AJ106" s="50">
        <v>7.0000000000000007E-2</v>
      </c>
      <c r="AK106" s="38"/>
      <c r="AL106" s="38"/>
      <c r="AN106" s="260">
        <f t="shared" si="5"/>
        <v>2.1700000000000008</v>
      </c>
      <c r="AO106" s="8">
        <v>86400</v>
      </c>
      <c r="AP106" s="261">
        <f t="shared" si="6"/>
        <v>187488.00000000006</v>
      </c>
    </row>
    <row r="107" spans="1:42" x14ac:dyDescent="0.25">
      <c r="A107" s="12"/>
      <c r="B107" s="16"/>
      <c r="C107" s="32" t="s">
        <v>75</v>
      </c>
      <c r="D107" s="33"/>
      <c r="F107" s="38">
        <v>5.0000000000000001E-3</v>
      </c>
      <c r="G107" s="38">
        <v>5.0000000000000001E-3</v>
      </c>
      <c r="H107" s="38">
        <v>5.0000000000000001E-3</v>
      </c>
      <c r="I107" s="38">
        <v>5.0000000000000001E-3</v>
      </c>
      <c r="J107" s="38">
        <v>5.0000000000000001E-3</v>
      </c>
      <c r="K107" s="38">
        <v>5.0000000000000001E-3</v>
      </c>
      <c r="L107" s="38">
        <v>5.0000000000000001E-3</v>
      </c>
      <c r="M107" s="38">
        <v>5.0000000000000001E-3</v>
      </c>
      <c r="N107" s="38">
        <v>5.0000000000000001E-3</v>
      </c>
      <c r="O107" s="38">
        <v>5.0000000000000001E-3</v>
      </c>
      <c r="P107" s="38">
        <v>5.0000000000000001E-3</v>
      </c>
      <c r="Q107" s="38">
        <v>5.0000000000000001E-3</v>
      </c>
      <c r="R107" s="38">
        <v>5.0000000000000001E-3</v>
      </c>
      <c r="S107" s="38">
        <v>5.0000000000000001E-3</v>
      </c>
      <c r="T107" s="38">
        <v>5.0000000000000001E-3</v>
      </c>
      <c r="U107" s="38">
        <v>5.0000000000000001E-3</v>
      </c>
      <c r="V107" s="38">
        <v>5.0000000000000001E-3</v>
      </c>
      <c r="W107" s="38">
        <v>5.0000000000000001E-3</v>
      </c>
      <c r="X107" s="38">
        <v>5.0000000000000001E-3</v>
      </c>
      <c r="Y107" s="38">
        <v>5.0000000000000001E-3</v>
      </c>
      <c r="Z107" s="38">
        <v>5.0000000000000001E-3</v>
      </c>
      <c r="AA107" s="38">
        <v>5.0000000000000001E-3</v>
      </c>
      <c r="AB107" s="38">
        <v>5.0000000000000001E-3</v>
      </c>
      <c r="AC107" s="38">
        <v>5.0000000000000001E-3</v>
      </c>
      <c r="AD107" s="38">
        <v>5.0000000000000001E-3</v>
      </c>
      <c r="AE107" s="38">
        <v>0.05</v>
      </c>
      <c r="AF107" s="38">
        <v>0.05</v>
      </c>
      <c r="AG107" s="38">
        <v>0.05</v>
      </c>
      <c r="AH107" s="38">
        <v>0.05</v>
      </c>
      <c r="AI107" s="38">
        <v>0.05</v>
      </c>
      <c r="AJ107" s="50">
        <v>0.05</v>
      </c>
      <c r="AK107" s="38"/>
      <c r="AL107" s="38"/>
      <c r="AN107" s="260">
        <f t="shared" si="5"/>
        <v>0.42499999999999999</v>
      </c>
      <c r="AO107" s="8">
        <v>86400</v>
      </c>
      <c r="AP107" s="261">
        <f t="shared" si="6"/>
        <v>36720</v>
      </c>
    </row>
    <row r="108" spans="1:42" x14ac:dyDescent="0.25">
      <c r="A108" s="12"/>
      <c r="B108" s="16"/>
      <c r="C108" s="32" t="s">
        <v>76</v>
      </c>
      <c r="D108" s="33"/>
      <c r="F108" s="38">
        <v>2.5000000000000001E-2</v>
      </c>
      <c r="G108" s="38">
        <v>2.5000000000000001E-2</v>
      </c>
      <c r="H108" s="38">
        <v>2.5000000000000001E-2</v>
      </c>
      <c r="I108" s="38">
        <v>2.5000000000000001E-2</v>
      </c>
      <c r="J108" s="38">
        <v>2.5000000000000001E-2</v>
      </c>
      <c r="K108" s="38">
        <v>2.5000000000000001E-2</v>
      </c>
      <c r="L108" s="38">
        <v>2.5000000000000001E-2</v>
      </c>
      <c r="M108" s="38">
        <v>2.5000000000000001E-2</v>
      </c>
      <c r="N108" s="38">
        <v>2.5000000000000001E-2</v>
      </c>
      <c r="O108" s="38">
        <v>2.5000000000000001E-2</v>
      </c>
      <c r="P108" s="38">
        <v>2.5000000000000001E-2</v>
      </c>
      <c r="Q108" s="38">
        <v>2.5000000000000001E-2</v>
      </c>
      <c r="R108" s="38">
        <v>2.5000000000000001E-2</v>
      </c>
      <c r="S108" s="38">
        <v>2.5000000000000001E-2</v>
      </c>
      <c r="T108" s="38">
        <v>2.5000000000000001E-2</v>
      </c>
      <c r="U108" s="38">
        <v>2.5000000000000001E-2</v>
      </c>
      <c r="V108" s="38">
        <v>2.5000000000000001E-2</v>
      </c>
      <c r="W108" s="38">
        <v>2.5000000000000001E-2</v>
      </c>
      <c r="X108" s="38">
        <v>2.5000000000000001E-2</v>
      </c>
      <c r="Y108" s="38">
        <v>2.5000000000000001E-2</v>
      </c>
      <c r="Z108" s="38">
        <v>2.5000000000000001E-2</v>
      </c>
      <c r="AA108" s="38">
        <v>2.5000000000000001E-2</v>
      </c>
      <c r="AB108" s="38">
        <v>2.5000000000000001E-2</v>
      </c>
      <c r="AC108" s="38">
        <v>2.5000000000000001E-2</v>
      </c>
      <c r="AD108" s="38">
        <v>2.5000000000000001E-2</v>
      </c>
      <c r="AE108" s="38">
        <v>0.02</v>
      </c>
      <c r="AF108" s="38">
        <v>0.02</v>
      </c>
      <c r="AG108" s="38">
        <v>0.02</v>
      </c>
      <c r="AH108" s="38">
        <v>0.02</v>
      </c>
      <c r="AI108" s="38">
        <v>0.02</v>
      </c>
      <c r="AJ108" s="50">
        <v>0.02</v>
      </c>
      <c r="AK108" s="38"/>
      <c r="AL108" s="38"/>
      <c r="AN108" s="260">
        <f t="shared" si="5"/>
        <v>0.74500000000000033</v>
      </c>
      <c r="AO108" s="8">
        <v>86400</v>
      </c>
      <c r="AP108" s="261">
        <f t="shared" si="6"/>
        <v>64368.000000000029</v>
      </c>
    </row>
    <row r="109" spans="1:42" x14ac:dyDescent="0.25">
      <c r="A109" s="12"/>
      <c r="B109" s="16"/>
      <c r="C109" s="32" t="s">
        <v>77</v>
      </c>
      <c r="D109" s="33"/>
      <c r="F109" s="38">
        <v>1.4999999999999999E-2</v>
      </c>
      <c r="G109" s="38">
        <v>1.4999999999999999E-2</v>
      </c>
      <c r="H109" s="38">
        <v>1.4999999999999999E-2</v>
      </c>
      <c r="I109" s="38">
        <v>1.4999999999999999E-2</v>
      </c>
      <c r="J109" s="38">
        <v>1.4999999999999999E-2</v>
      </c>
      <c r="K109" s="38">
        <v>1.4999999999999999E-2</v>
      </c>
      <c r="L109" s="38">
        <v>1.4999999999999999E-2</v>
      </c>
      <c r="M109" s="38">
        <v>1.4999999999999999E-2</v>
      </c>
      <c r="N109" s="38">
        <v>1.4999999999999999E-2</v>
      </c>
      <c r="O109" s="38">
        <v>1.4999999999999999E-2</v>
      </c>
      <c r="P109" s="38">
        <v>1.4999999999999999E-2</v>
      </c>
      <c r="Q109" s="38">
        <v>1.4999999999999999E-2</v>
      </c>
      <c r="R109" s="38">
        <v>1.4999999999999999E-2</v>
      </c>
      <c r="S109" s="38">
        <v>1.4999999999999999E-2</v>
      </c>
      <c r="T109" s="38">
        <v>1.4999999999999999E-2</v>
      </c>
      <c r="U109" s="38">
        <v>1.4999999999999999E-2</v>
      </c>
      <c r="V109" s="38">
        <v>1.4999999999999999E-2</v>
      </c>
      <c r="W109" s="38">
        <v>1.4999999999999999E-2</v>
      </c>
      <c r="X109" s="38">
        <v>1.4999999999999999E-2</v>
      </c>
      <c r="Y109" s="38">
        <v>1.4999999999999999E-2</v>
      </c>
      <c r="Z109" s="38">
        <v>1.4999999999999999E-2</v>
      </c>
      <c r="AA109" s="38">
        <v>1.4999999999999999E-2</v>
      </c>
      <c r="AB109" s="38">
        <v>1.4999999999999999E-2</v>
      </c>
      <c r="AC109" s="38">
        <v>1.4999999999999999E-2</v>
      </c>
      <c r="AD109" s="38">
        <v>1.4999999999999999E-2</v>
      </c>
      <c r="AE109" s="38">
        <v>0.01</v>
      </c>
      <c r="AF109" s="38">
        <v>0.01</v>
      </c>
      <c r="AG109" s="38">
        <v>0.01</v>
      </c>
      <c r="AH109" s="38">
        <v>0.01</v>
      </c>
      <c r="AI109" s="38">
        <v>0.01</v>
      </c>
      <c r="AJ109" s="50">
        <v>0.01</v>
      </c>
      <c r="AK109" s="38"/>
      <c r="AL109" s="38"/>
      <c r="AN109" s="260">
        <f t="shared" si="5"/>
        <v>0.43500000000000028</v>
      </c>
      <c r="AO109" s="8">
        <v>86400</v>
      </c>
      <c r="AP109" s="261">
        <f t="shared" si="6"/>
        <v>37584.000000000022</v>
      </c>
    </row>
    <row r="110" spans="1:42" x14ac:dyDescent="0.25">
      <c r="A110" s="12"/>
      <c r="B110" s="16"/>
      <c r="C110" s="32" t="s">
        <v>78</v>
      </c>
      <c r="D110" s="33"/>
      <c r="F110" s="38">
        <v>4.4999999999999998E-2</v>
      </c>
      <c r="G110" s="38">
        <v>4.4999999999999998E-2</v>
      </c>
      <c r="H110" s="38">
        <v>4.4999999999999998E-2</v>
      </c>
      <c r="I110" s="38">
        <v>4.4999999999999998E-2</v>
      </c>
      <c r="J110" s="38">
        <v>4.4999999999999998E-2</v>
      </c>
      <c r="K110" s="38">
        <v>4.4999999999999998E-2</v>
      </c>
      <c r="L110" s="38">
        <v>4.4999999999999998E-2</v>
      </c>
      <c r="M110" s="38">
        <v>4.4999999999999998E-2</v>
      </c>
      <c r="N110" s="38">
        <v>4.4999999999999998E-2</v>
      </c>
      <c r="O110" s="38">
        <v>4.4999999999999998E-2</v>
      </c>
      <c r="P110" s="38">
        <v>4.4999999999999998E-2</v>
      </c>
      <c r="Q110" s="38">
        <v>4.4999999999999998E-2</v>
      </c>
      <c r="R110" s="38">
        <v>4.4999999999999998E-2</v>
      </c>
      <c r="S110" s="38">
        <v>4.4999999999999998E-2</v>
      </c>
      <c r="T110" s="38">
        <v>4.4999999999999998E-2</v>
      </c>
      <c r="U110" s="38">
        <v>4.4999999999999998E-2</v>
      </c>
      <c r="V110" s="38">
        <v>4.4999999999999998E-2</v>
      </c>
      <c r="W110" s="38">
        <v>4.4999999999999998E-2</v>
      </c>
      <c r="X110" s="38">
        <v>4.4999999999999998E-2</v>
      </c>
      <c r="Y110" s="38">
        <v>4.4999999999999998E-2</v>
      </c>
      <c r="Z110" s="38">
        <v>4.4999999999999998E-2</v>
      </c>
      <c r="AA110" s="38">
        <v>4.4999999999999998E-2</v>
      </c>
      <c r="AB110" s="38">
        <v>4.4999999999999998E-2</v>
      </c>
      <c r="AC110" s="38">
        <v>4.4999999999999998E-2</v>
      </c>
      <c r="AD110" s="38">
        <v>4.4999999999999998E-2</v>
      </c>
      <c r="AE110" s="38">
        <v>0.04</v>
      </c>
      <c r="AF110" s="38">
        <v>0.04</v>
      </c>
      <c r="AG110" s="38">
        <v>0.04</v>
      </c>
      <c r="AH110" s="38">
        <v>0.04</v>
      </c>
      <c r="AI110" s="38">
        <v>0.04</v>
      </c>
      <c r="AJ110" s="50">
        <v>0.04</v>
      </c>
      <c r="AK110" s="38"/>
      <c r="AL110" s="38"/>
      <c r="AN110" s="260">
        <f t="shared" si="5"/>
        <v>1.3650000000000004</v>
      </c>
      <c r="AO110" s="8">
        <v>86400</v>
      </c>
      <c r="AP110" s="261">
        <f t="shared" si="6"/>
        <v>117936.00000000004</v>
      </c>
    </row>
    <row r="111" spans="1:42" x14ac:dyDescent="0.25">
      <c r="A111" s="12"/>
      <c r="B111" s="16"/>
      <c r="C111" s="32" t="s">
        <v>79</v>
      </c>
      <c r="D111" s="33"/>
      <c r="F111" s="38">
        <v>4.4999999999999998E-2</v>
      </c>
      <c r="G111" s="38">
        <v>4.4999999999999998E-2</v>
      </c>
      <c r="H111" s="38">
        <v>4.4999999999999998E-2</v>
      </c>
      <c r="I111" s="38">
        <v>4.4999999999999998E-2</v>
      </c>
      <c r="J111" s="38">
        <v>4.4999999999999998E-2</v>
      </c>
      <c r="K111" s="38">
        <v>4.4999999999999998E-2</v>
      </c>
      <c r="L111" s="38">
        <v>4.4999999999999998E-2</v>
      </c>
      <c r="M111" s="38">
        <v>4.4999999999999998E-2</v>
      </c>
      <c r="N111" s="38">
        <v>4.4999999999999998E-2</v>
      </c>
      <c r="O111" s="38">
        <v>4.4999999999999998E-2</v>
      </c>
      <c r="P111" s="38">
        <v>4.4999999999999998E-2</v>
      </c>
      <c r="Q111" s="38">
        <v>4.4999999999999998E-2</v>
      </c>
      <c r="R111" s="38">
        <v>4.4999999999999998E-2</v>
      </c>
      <c r="S111" s="38">
        <v>4.4999999999999998E-2</v>
      </c>
      <c r="T111" s="38">
        <v>4.4999999999999998E-2</v>
      </c>
      <c r="U111" s="38">
        <v>4.4999999999999998E-2</v>
      </c>
      <c r="V111" s="38">
        <v>4.4999999999999998E-2</v>
      </c>
      <c r="W111" s="38">
        <v>4.4999999999999998E-2</v>
      </c>
      <c r="X111" s="38">
        <v>4.4999999999999998E-2</v>
      </c>
      <c r="Y111" s="38">
        <v>4.4999999999999998E-2</v>
      </c>
      <c r="Z111" s="38">
        <v>4.4999999999999998E-2</v>
      </c>
      <c r="AA111" s="38">
        <v>4.4999999999999998E-2</v>
      </c>
      <c r="AB111" s="38">
        <v>4.4999999999999998E-2</v>
      </c>
      <c r="AC111" s="38">
        <v>4.4999999999999998E-2</v>
      </c>
      <c r="AD111" s="38">
        <v>4.4999999999999998E-2</v>
      </c>
      <c r="AE111" s="38">
        <v>0.04</v>
      </c>
      <c r="AF111" s="38">
        <v>0.04</v>
      </c>
      <c r="AG111" s="38">
        <v>0.04</v>
      </c>
      <c r="AH111" s="38">
        <v>0.04</v>
      </c>
      <c r="AI111" s="38">
        <v>0.04</v>
      </c>
      <c r="AJ111" s="50">
        <v>0.04</v>
      </c>
      <c r="AK111" s="38"/>
      <c r="AL111" s="38"/>
      <c r="AN111" s="260">
        <f t="shared" si="5"/>
        <v>1.3650000000000004</v>
      </c>
      <c r="AO111" s="8">
        <v>86400</v>
      </c>
      <c r="AP111" s="261">
        <f t="shared" si="6"/>
        <v>117936.00000000004</v>
      </c>
    </row>
    <row r="112" spans="1:42" x14ac:dyDescent="0.25">
      <c r="A112" s="12"/>
      <c r="B112" s="16"/>
      <c r="C112" s="32" t="s">
        <v>80</v>
      </c>
      <c r="D112" s="33"/>
      <c r="F112" s="38">
        <v>3.5000000000000003E-2</v>
      </c>
      <c r="G112" s="38">
        <v>3.5000000000000003E-2</v>
      </c>
      <c r="H112" s="38">
        <v>3.5000000000000003E-2</v>
      </c>
      <c r="I112" s="38">
        <v>3.5000000000000003E-2</v>
      </c>
      <c r="J112" s="38">
        <v>3.5000000000000003E-2</v>
      </c>
      <c r="K112" s="38">
        <v>3.5000000000000003E-2</v>
      </c>
      <c r="L112" s="38">
        <v>3.5000000000000003E-2</v>
      </c>
      <c r="M112" s="38">
        <v>3.5000000000000003E-2</v>
      </c>
      <c r="N112" s="38">
        <v>3.5000000000000003E-2</v>
      </c>
      <c r="O112" s="38">
        <v>3.5000000000000003E-2</v>
      </c>
      <c r="P112" s="38">
        <v>3.5000000000000003E-2</v>
      </c>
      <c r="Q112" s="38">
        <v>3.5000000000000003E-2</v>
      </c>
      <c r="R112" s="38">
        <v>3.5000000000000003E-2</v>
      </c>
      <c r="S112" s="38">
        <v>3.5000000000000003E-2</v>
      </c>
      <c r="T112" s="38">
        <v>3.5000000000000003E-2</v>
      </c>
      <c r="U112" s="38">
        <v>3.5000000000000003E-2</v>
      </c>
      <c r="V112" s="38">
        <v>3.5000000000000003E-2</v>
      </c>
      <c r="W112" s="38">
        <v>3.5000000000000003E-2</v>
      </c>
      <c r="X112" s="38">
        <v>3.5000000000000003E-2</v>
      </c>
      <c r="Y112" s="38">
        <v>3.5000000000000003E-2</v>
      </c>
      <c r="Z112" s="38">
        <v>3.5000000000000003E-2</v>
      </c>
      <c r="AA112" s="38">
        <v>3.5000000000000003E-2</v>
      </c>
      <c r="AB112" s="38">
        <v>3.5000000000000003E-2</v>
      </c>
      <c r="AC112" s="38">
        <v>3.5000000000000003E-2</v>
      </c>
      <c r="AD112" s="38">
        <v>3.5000000000000003E-2</v>
      </c>
      <c r="AE112" s="38">
        <v>0.03</v>
      </c>
      <c r="AF112" s="38">
        <v>0.03</v>
      </c>
      <c r="AG112" s="38">
        <v>0.03</v>
      </c>
      <c r="AH112" s="38">
        <v>0.03</v>
      </c>
      <c r="AI112" s="38">
        <v>0.03</v>
      </c>
      <c r="AJ112" s="50">
        <v>0.03</v>
      </c>
      <c r="AK112" s="38"/>
      <c r="AL112" s="38"/>
      <c r="AN112" s="260">
        <f t="shared" si="5"/>
        <v>1.0550000000000006</v>
      </c>
      <c r="AO112" s="8">
        <v>86400</v>
      </c>
      <c r="AP112" s="261">
        <f t="shared" si="6"/>
        <v>91152.000000000058</v>
      </c>
    </row>
    <row r="113" spans="1:42" x14ac:dyDescent="0.25">
      <c r="A113" s="12"/>
      <c r="B113" s="16"/>
      <c r="C113" s="32" t="s">
        <v>81</v>
      </c>
      <c r="D113" s="33"/>
      <c r="F113" s="38">
        <v>1.4999999999999999E-2</v>
      </c>
      <c r="G113" s="38">
        <v>1.4999999999999999E-2</v>
      </c>
      <c r="H113" s="38">
        <v>1.4999999999999999E-2</v>
      </c>
      <c r="I113" s="38">
        <v>1.4999999999999999E-2</v>
      </c>
      <c r="J113" s="38">
        <v>1.4999999999999999E-2</v>
      </c>
      <c r="K113" s="38">
        <v>1.4999999999999999E-2</v>
      </c>
      <c r="L113" s="38">
        <v>1.4999999999999999E-2</v>
      </c>
      <c r="M113" s="38">
        <v>1.4999999999999999E-2</v>
      </c>
      <c r="N113" s="38">
        <v>1.4999999999999999E-2</v>
      </c>
      <c r="O113" s="38">
        <v>1.4999999999999999E-2</v>
      </c>
      <c r="P113" s="38">
        <v>1.4999999999999999E-2</v>
      </c>
      <c r="Q113" s="38">
        <v>1.4999999999999999E-2</v>
      </c>
      <c r="R113" s="38">
        <v>1.4999999999999999E-2</v>
      </c>
      <c r="S113" s="38">
        <v>1.4999999999999999E-2</v>
      </c>
      <c r="T113" s="38">
        <v>1.4999999999999999E-2</v>
      </c>
      <c r="U113" s="38">
        <v>1.4999999999999999E-2</v>
      </c>
      <c r="V113" s="38">
        <v>1.4999999999999999E-2</v>
      </c>
      <c r="W113" s="38">
        <v>1.4999999999999999E-2</v>
      </c>
      <c r="X113" s="38">
        <v>1.4999999999999999E-2</v>
      </c>
      <c r="Y113" s="38">
        <v>1.4999999999999999E-2</v>
      </c>
      <c r="Z113" s="38">
        <v>1.4999999999999999E-2</v>
      </c>
      <c r="AA113" s="38">
        <v>1.4999999999999999E-2</v>
      </c>
      <c r="AB113" s="38">
        <v>1.4999999999999999E-2</v>
      </c>
      <c r="AC113" s="38">
        <v>1.4999999999999999E-2</v>
      </c>
      <c r="AD113" s="38">
        <v>1.4999999999999999E-2</v>
      </c>
      <c r="AE113" s="38">
        <v>0.01</v>
      </c>
      <c r="AF113" s="38">
        <v>0.01</v>
      </c>
      <c r="AG113" s="38">
        <v>0.01</v>
      </c>
      <c r="AH113" s="38">
        <v>0.01</v>
      </c>
      <c r="AI113" s="38">
        <v>0.01</v>
      </c>
      <c r="AJ113" s="50">
        <v>0.01</v>
      </c>
      <c r="AK113" s="38"/>
      <c r="AL113" s="38"/>
      <c r="AN113" s="260">
        <f t="shared" si="5"/>
        <v>0.43500000000000028</v>
      </c>
      <c r="AO113" s="8">
        <v>86400</v>
      </c>
      <c r="AP113" s="261">
        <f t="shared" si="6"/>
        <v>37584.000000000022</v>
      </c>
    </row>
    <row r="114" spans="1:42" x14ac:dyDescent="0.25">
      <c r="A114" s="12"/>
      <c r="B114" s="16"/>
      <c r="C114" s="32" t="s">
        <v>82</v>
      </c>
      <c r="D114" s="33"/>
      <c r="F114" s="38">
        <v>4.4999999999999998E-2</v>
      </c>
      <c r="G114" s="38">
        <v>4.4999999999999998E-2</v>
      </c>
      <c r="H114" s="38">
        <v>4.4999999999999998E-2</v>
      </c>
      <c r="I114" s="38">
        <v>4.4999999999999998E-2</v>
      </c>
      <c r="J114" s="38">
        <v>4.4999999999999998E-2</v>
      </c>
      <c r="K114" s="38">
        <v>4.4999999999999998E-2</v>
      </c>
      <c r="L114" s="38">
        <v>4.4999999999999998E-2</v>
      </c>
      <c r="M114" s="38">
        <v>4.4999999999999998E-2</v>
      </c>
      <c r="N114" s="38">
        <v>4.4999999999999998E-2</v>
      </c>
      <c r="O114" s="38">
        <v>4.4999999999999998E-2</v>
      </c>
      <c r="P114" s="38">
        <v>4.4999999999999998E-2</v>
      </c>
      <c r="Q114" s="38">
        <v>4.4999999999999998E-2</v>
      </c>
      <c r="R114" s="38">
        <v>4.4999999999999998E-2</v>
      </c>
      <c r="S114" s="38">
        <v>4.4999999999999998E-2</v>
      </c>
      <c r="T114" s="38">
        <v>4.4999999999999998E-2</v>
      </c>
      <c r="U114" s="38">
        <v>4.4999999999999998E-2</v>
      </c>
      <c r="V114" s="38">
        <v>4.4999999999999998E-2</v>
      </c>
      <c r="W114" s="38">
        <v>4.4999999999999998E-2</v>
      </c>
      <c r="X114" s="38">
        <v>4.4999999999999998E-2</v>
      </c>
      <c r="Y114" s="38">
        <v>4.4999999999999998E-2</v>
      </c>
      <c r="Z114" s="38">
        <v>4.4999999999999998E-2</v>
      </c>
      <c r="AA114" s="38">
        <v>4.4999999999999998E-2</v>
      </c>
      <c r="AB114" s="38">
        <v>4.4999999999999998E-2</v>
      </c>
      <c r="AC114" s="38">
        <v>4.4999999999999998E-2</v>
      </c>
      <c r="AD114" s="38">
        <v>4.4999999999999998E-2</v>
      </c>
      <c r="AE114" s="38">
        <v>0.04</v>
      </c>
      <c r="AF114" s="38">
        <v>0.04</v>
      </c>
      <c r="AG114" s="38">
        <v>0.04</v>
      </c>
      <c r="AH114" s="38">
        <v>0.04</v>
      </c>
      <c r="AI114" s="38">
        <v>0.04</v>
      </c>
      <c r="AJ114" s="50">
        <v>0.04</v>
      </c>
      <c r="AK114" s="38"/>
      <c r="AL114" s="38"/>
      <c r="AN114" s="260">
        <f t="shared" si="5"/>
        <v>1.3650000000000004</v>
      </c>
      <c r="AO114" s="8">
        <v>86400</v>
      </c>
      <c r="AP114" s="261">
        <f t="shared" si="6"/>
        <v>117936.00000000004</v>
      </c>
    </row>
    <row r="115" spans="1:42" x14ac:dyDescent="0.25">
      <c r="A115" s="12"/>
      <c r="B115" s="16"/>
      <c r="C115" s="32" t="s">
        <v>83</v>
      </c>
      <c r="D115" s="33"/>
      <c r="F115" s="38">
        <v>0.01</v>
      </c>
      <c r="G115" s="38">
        <v>0.01</v>
      </c>
      <c r="H115" s="38">
        <v>0.01</v>
      </c>
      <c r="I115" s="38">
        <v>0.01</v>
      </c>
      <c r="J115" s="38">
        <v>0.01</v>
      </c>
      <c r="K115" s="38">
        <v>0.01</v>
      </c>
      <c r="L115" s="38">
        <v>0.01</v>
      </c>
      <c r="M115" s="38">
        <v>0.01</v>
      </c>
      <c r="N115" s="38">
        <v>0.01</v>
      </c>
      <c r="O115" s="38">
        <v>0.01</v>
      </c>
      <c r="P115" s="38">
        <v>0.01</v>
      </c>
      <c r="Q115" s="38">
        <v>0.01</v>
      </c>
      <c r="R115" s="38">
        <v>0.01</v>
      </c>
      <c r="S115" s="38">
        <v>0.01</v>
      </c>
      <c r="T115" s="38">
        <v>0.01</v>
      </c>
      <c r="U115" s="38">
        <v>0.01</v>
      </c>
      <c r="V115" s="38">
        <v>0.01</v>
      </c>
      <c r="W115" s="38">
        <v>0.01</v>
      </c>
      <c r="X115" s="38">
        <v>0.01</v>
      </c>
      <c r="Y115" s="38">
        <v>0.01</v>
      </c>
      <c r="Z115" s="38">
        <v>0.01</v>
      </c>
      <c r="AA115" s="38">
        <v>0.01</v>
      </c>
      <c r="AB115" s="38">
        <v>0.01</v>
      </c>
      <c r="AC115" s="38">
        <v>0.01</v>
      </c>
      <c r="AD115" s="38">
        <v>0.01</v>
      </c>
      <c r="AE115" s="38">
        <v>0.01</v>
      </c>
      <c r="AF115" s="38">
        <v>0.01</v>
      </c>
      <c r="AG115" s="38">
        <v>0.01</v>
      </c>
      <c r="AH115" s="38">
        <v>0.01</v>
      </c>
      <c r="AI115" s="38">
        <v>0.01</v>
      </c>
      <c r="AJ115" s="50">
        <v>0.01</v>
      </c>
      <c r="AK115" s="38"/>
      <c r="AL115" s="38"/>
      <c r="AN115" s="260">
        <f t="shared" si="5"/>
        <v>0.31000000000000011</v>
      </c>
      <c r="AO115" s="8">
        <v>86400</v>
      </c>
      <c r="AP115" s="261">
        <f t="shared" si="6"/>
        <v>26784.000000000011</v>
      </c>
    </row>
    <row r="116" spans="1:42" x14ac:dyDescent="0.25">
      <c r="A116" s="12"/>
      <c r="B116" s="16"/>
      <c r="C116" s="32" t="s">
        <v>84</v>
      </c>
      <c r="D116" s="33"/>
      <c r="F116" s="38">
        <v>1.4999999999999999E-2</v>
      </c>
      <c r="G116" s="38">
        <v>1.4999999999999999E-2</v>
      </c>
      <c r="H116" s="38">
        <v>1.4999999999999999E-2</v>
      </c>
      <c r="I116" s="38">
        <v>1.4999999999999999E-2</v>
      </c>
      <c r="J116" s="38">
        <v>1.4999999999999999E-2</v>
      </c>
      <c r="K116" s="38">
        <v>1.4999999999999999E-2</v>
      </c>
      <c r="L116" s="38">
        <v>1.4999999999999999E-2</v>
      </c>
      <c r="M116" s="38">
        <v>1.4999999999999999E-2</v>
      </c>
      <c r="N116" s="38">
        <v>1.4999999999999999E-2</v>
      </c>
      <c r="O116" s="38">
        <v>1.4999999999999999E-2</v>
      </c>
      <c r="P116" s="38">
        <v>1.4999999999999999E-2</v>
      </c>
      <c r="Q116" s="38">
        <v>1.4999999999999999E-2</v>
      </c>
      <c r="R116" s="38">
        <v>1.4999999999999999E-2</v>
      </c>
      <c r="S116" s="38">
        <v>1.4999999999999999E-2</v>
      </c>
      <c r="T116" s="38">
        <v>1.4999999999999999E-2</v>
      </c>
      <c r="U116" s="38">
        <v>1.4999999999999999E-2</v>
      </c>
      <c r="V116" s="38">
        <v>1.4999999999999999E-2</v>
      </c>
      <c r="W116" s="38">
        <v>1.4999999999999999E-2</v>
      </c>
      <c r="X116" s="38">
        <v>1.4999999999999999E-2</v>
      </c>
      <c r="Y116" s="38">
        <v>1.4999999999999999E-2</v>
      </c>
      <c r="Z116" s="38">
        <v>1.4999999999999999E-2</v>
      </c>
      <c r="AA116" s="38">
        <v>1.4999999999999999E-2</v>
      </c>
      <c r="AB116" s="38">
        <v>1.4999999999999999E-2</v>
      </c>
      <c r="AC116" s="38">
        <v>1.4999999999999999E-2</v>
      </c>
      <c r="AD116" s="38">
        <v>1.4999999999999999E-2</v>
      </c>
      <c r="AE116" s="38">
        <v>0.01</v>
      </c>
      <c r="AF116" s="38">
        <v>0.01</v>
      </c>
      <c r="AG116" s="38">
        <v>0.01</v>
      </c>
      <c r="AH116" s="38">
        <v>0.01</v>
      </c>
      <c r="AI116" s="38">
        <v>0.01</v>
      </c>
      <c r="AJ116" s="50">
        <v>0.01</v>
      </c>
      <c r="AK116" s="38"/>
      <c r="AL116" s="38"/>
      <c r="AN116" s="260">
        <f t="shared" si="5"/>
        <v>0.43500000000000028</v>
      </c>
      <c r="AO116" s="8">
        <v>86400</v>
      </c>
      <c r="AP116" s="261">
        <f t="shared" si="6"/>
        <v>37584.000000000022</v>
      </c>
    </row>
    <row r="117" spans="1:42" x14ac:dyDescent="0.25">
      <c r="A117" s="12"/>
      <c r="B117" s="16"/>
      <c r="C117" s="32" t="s">
        <v>85</v>
      </c>
      <c r="D117" s="33"/>
      <c r="F117" s="38">
        <v>0.02</v>
      </c>
      <c r="G117" s="38">
        <v>0.02</v>
      </c>
      <c r="H117" s="38">
        <v>0.02</v>
      </c>
      <c r="I117" s="38">
        <v>0.02</v>
      </c>
      <c r="J117" s="38">
        <v>0.02</v>
      </c>
      <c r="K117" s="38">
        <v>0.02</v>
      </c>
      <c r="L117" s="38">
        <v>0.02</v>
      </c>
      <c r="M117" s="38">
        <v>0.02</v>
      </c>
      <c r="N117" s="38">
        <v>0.02</v>
      </c>
      <c r="O117" s="38">
        <v>0.02</v>
      </c>
      <c r="P117" s="38">
        <v>0.02</v>
      </c>
      <c r="Q117" s="38">
        <v>0.02</v>
      </c>
      <c r="R117" s="38">
        <v>0.02</v>
      </c>
      <c r="S117" s="38">
        <v>0.02</v>
      </c>
      <c r="T117" s="38">
        <v>0.02</v>
      </c>
      <c r="U117" s="38">
        <v>0.02</v>
      </c>
      <c r="V117" s="38">
        <v>0.02</v>
      </c>
      <c r="W117" s="38">
        <v>0.02</v>
      </c>
      <c r="X117" s="38">
        <v>0.02</v>
      </c>
      <c r="Y117" s="38">
        <v>0.02</v>
      </c>
      <c r="Z117" s="38">
        <v>0.02</v>
      </c>
      <c r="AA117" s="38">
        <v>0.02</v>
      </c>
      <c r="AB117" s="38">
        <v>0.02</v>
      </c>
      <c r="AC117" s="38">
        <v>0.02</v>
      </c>
      <c r="AD117" s="38">
        <v>0.02</v>
      </c>
      <c r="AE117" s="38">
        <v>0.02</v>
      </c>
      <c r="AF117" s="38">
        <v>0.02</v>
      </c>
      <c r="AG117" s="38">
        <v>0.02</v>
      </c>
      <c r="AH117" s="38">
        <v>0.02</v>
      </c>
      <c r="AI117" s="38">
        <v>0.02</v>
      </c>
      <c r="AJ117" s="50">
        <v>0.02</v>
      </c>
      <c r="AK117" s="38"/>
      <c r="AL117" s="38"/>
      <c r="AN117" s="260">
        <f t="shared" si="5"/>
        <v>0.62000000000000022</v>
      </c>
      <c r="AO117" s="8">
        <v>86400</v>
      </c>
      <c r="AP117" s="261">
        <f t="shared" si="6"/>
        <v>53568.000000000022</v>
      </c>
    </row>
    <row r="118" spans="1:42" x14ac:dyDescent="0.25">
      <c r="A118" s="12"/>
      <c r="B118" s="16"/>
      <c r="C118" s="32" t="s">
        <v>86</v>
      </c>
      <c r="D118" s="33"/>
      <c r="F118" s="38">
        <v>2.5000000000000001E-2</v>
      </c>
      <c r="G118" s="38">
        <v>2.5000000000000001E-2</v>
      </c>
      <c r="H118" s="38">
        <v>2.5000000000000001E-2</v>
      </c>
      <c r="I118" s="38">
        <v>2.5000000000000001E-2</v>
      </c>
      <c r="J118" s="38">
        <v>2.5000000000000001E-2</v>
      </c>
      <c r="K118" s="38">
        <v>2.5000000000000001E-2</v>
      </c>
      <c r="L118" s="38">
        <v>2.5000000000000001E-2</v>
      </c>
      <c r="M118" s="38">
        <v>2.5000000000000001E-2</v>
      </c>
      <c r="N118" s="38">
        <v>2.5000000000000001E-2</v>
      </c>
      <c r="O118" s="38">
        <v>2.5000000000000001E-2</v>
      </c>
      <c r="P118" s="38">
        <v>2.5000000000000001E-2</v>
      </c>
      <c r="Q118" s="38">
        <v>2.5000000000000001E-2</v>
      </c>
      <c r="R118" s="38">
        <v>2.5000000000000001E-2</v>
      </c>
      <c r="S118" s="38">
        <v>2.5000000000000001E-2</v>
      </c>
      <c r="T118" s="38">
        <v>2.5000000000000001E-2</v>
      </c>
      <c r="U118" s="38">
        <v>2.5000000000000001E-2</v>
      </c>
      <c r="V118" s="38">
        <v>2.5000000000000001E-2</v>
      </c>
      <c r="W118" s="38">
        <v>2.5000000000000001E-2</v>
      </c>
      <c r="X118" s="38">
        <v>2.5000000000000001E-2</v>
      </c>
      <c r="Y118" s="38">
        <v>2.5000000000000001E-2</v>
      </c>
      <c r="Z118" s="38">
        <v>2.5000000000000001E-2</v>
      </c>
      <c r="AA118" s="38">
        <v>2.5000000000000001E-2</v>
      </c>
      <c r="AB118" s="38">
        <v>2.5000000000000001E-2</v>
      </c>
      <c r="AC118" s="38">
        <v>2.5000000000000001E-2</v>
      </c>
      <c r="AD118" s="38">
        <v>2.5000000000000001E-2</v>
      </c>
      <c r="AE118" s="38">
        <v>0.02</v>
      </c>
      <c r="AF118" s="38">
        <v>0.02</v>
      </c>
      <c r="AG118" s="38">
        <v>0.02</v>
      </c>
      <c r="AH118" s="38">
        <v>0.02</v>
      </c>
      <c r="AI118" s="38">
        <v>0.02</v>
      </c>
      <c r="AJ118" s="50">
        <v>0.02</v>
      </c>
      <c r="AK118" s="38"/>
      <c r="AL118" s="38"/>
      <c r="AN118" s="260">
        <f t="shared" si="5"/>
        <v>0.74500000000000033</v>
      </c>
      <c r="AO118" s="8">
        <v>86400</v>
      </c>
      <c r="AP118" s="261">
        <f t="shared" si="6"/>
        <v>64368.000000000029</v>
      </c>
    </row>
    <row r="119" spans="1:42" x14ac:dyDescent="0.25">
      <c r="A119" s="12"/>
      <c r="B119" s="16"/>
      <c r="C119" s="32" t="s">
        <v>87</v>
      </c>
      <c r="D119" s="33"/>
      <c r="F119" s="38">
        <v>0.11</v>
      </c>
      <c r="G119" s="38">
        <v>0.11</v>
      </c>
      <c r="H119" s="38">
        <v>0.11</v>
      </c>
      <c r="I119" s="38">
        <v>0.11</v>
      </c>
      <c r="J119" s="38">
        <v>0.11</v>
      </c>
      <c r="K119" s="38">
        <v>0.11</v>
      </c>
      <c r="L119" s="38">
        <v>0.11</v>
      </c>
      <c r="M119" s="38">
        <v>0.11</v>
      </c>
      <c r="N119" s="38">
        <v>0.11</v>
      </c>
      <c r="O119" s="38">
        <v>0.11</v>
      </c>
      <c r="P119" s="38">
        <v>0.11</v>
      </c>
      <c r="Q119" s="38">
        <v>0.11</v>
      </c>
      <c r="R119" s="38">
        <v>0.11</v>
      </c>
      <c r="S119" s="38">
        <v>0.11</v>
      </c>
      <c r="T119" s="38">
        <v>0.11</v>
      </c>
      <c r="U119" s="38">
        <v>0.11</v>
      </c>
      <c r="V119" s="38">
        <v>0.11</v>
      </c>
      <c r="W119" s="38">
        <v>0.11</v>
      </c>
      <c r="X119" s="38">
        <v>0.11</v>
      </c>
      <c r="Y119" s="38">
        <v>0.11</v>
      </c>
      <c r="Z119" s="38">
        <v>0.11</v>
      </c>
      <c r="AA119" s="38">
        <v>0.11</v>
      </c>
      <c r="AB119" s="38">
        <v>0.11</v>
      </c>
      <c r="AC119" s="38">
        <v>0.11</v>
      </c>
      <c r="AD119" s="38">
        <v>0.11</v>
      </c>
      <c r="AE119" s="38">
        <v>0.11</v>
      </c>
      <c r="AF119" s="38">
        <v>0.11</v>
      </c>
      <c r="AG119" s="38">
        <v>0.11</v>
      </c>
      <c r="AH119" s="38">
        <v>0.11</v>
      </c>
      <c r="AI119" s="38">
        <v>0.11</v>
      </c>
      <c r="AJ119" s="50">
        <v>0.11</v>
      </c>
      <c r="AK119" s="38"/>
      <c r="AL119" s="38"/>
      <c r="AN119" s="260">
        <f t="shared" si="5"/>
        <v>3.4099999999999993</v>
      </c>
      <c r="AO119" s="8">
        <v>86400</v>
      </c>
      <c r="AP119" s="261">
        <f t="shared" si="6"/>
        <v>294623.99999999994</v>
      </c>
    </row>
    <row r="120" spans="1:42" x14ac:dyDescent="0.25">
      <c r="A120" s="12"/>
      <c r="B120" s="16"/>
      <c r="C120" s="32" t="s">
        <v>88</v>
      </c>
      <c r="D120" s="33"/>
      <c r="F120" s="38">
        <v>5.0000000000000001E-3</v>
      </c>
      <c r="G120" s="38">
        <v>5.0000000000000001E-3</v>
      </c>
      <c r="H120" s="38">
        <v>5.0000000000000001E-3</v>
      </c>
      <c r="I120" s="38">
        <v>5.0000000000000001E-3</v>
      </c>
      <c r="J120" s="38">
        <v>5.0000000000000001E-3</v>
      </c>
      <c r="K120" s="38">
        <v>5.0000000000000001E-3</v>
      </c>
      <c r="L120" s="38">
        <v>5.0000000000000001E-3</v>
      </c>
      <c r="M120" s="38">
        <v>5.0000000000000001E-3</v>
      </c>
      <c r="N120" s="38">
        <v>5.0000000000000001E-3</v>
      </c>
      <c r="O120" s="38">
        <v>5.0000000000000001E-3</v>
      </c>
      <c r="P120" s="38">
        <v>5.0000000000000001E-3</v>
      </c>
      <c r="Q120" s="38">
        <v>5.0000000000000001E-3</v>
      </c>
      <c r="R120" s="38">
        <v>5.0000000000000001E-3</v>
      </c>
      <c r="S120" s="38">
        <v>5.0000000000000001E-3</v>
      </c>
      <c r="T120" s="38">
        <v>5.0000000000000001E-3</v>
      </c>
      <c r="U120" s="38">
        <v>5.0000000000000001E-3</v>
      </c>
      <c r="V120" s="38">
        <v>5.0000000000000001E-3</v>
      </c>
      <c r="W120" s="38">
        <v>5.0000000000000001E-3</v>
      </c>
      <c r="X120" s="38">
        <v>5.0000000000000001E-3</v>
      </c>
      <c r="Y120" s="38">
        <v>5.0000000000000001E-3</v>
      </c>
      <c r="Z120" s="38">
        <v>5.0000000000000001E-3</v>
      </c>
      <c r="AA120" s="38">
        <v>5.0000000000000001E-3</v>
      </c>
      <c r="AB120" s="38">
        <v>5.0000000000000001E-3</v>
      </c>
      <c r="AC120" s="38">
        <v>5.0000000000000001E-3</v>
      </c>
      <c r="AD120" s="38">
        <v>5.0000000000000001E-3</v>
      </c>
      <c r="AE120" s="38">
        <v>5.0000000000000001E-3</v>
      </c>
      <c r="AF120" s="38">
        <v>5.0000000000000001E-3</v>
      </c>
      <c r="AG120" s="38">
        <v>5.0000000000000001E-3</v>
      </c>
      <c r="AH120" s="38">
        <v>5.0000000000000001E-3</v>
      </c>
      <c r="AI120" s="38">
        <v>5.0000000000000001E-3</v>
      </c>
      <c r="AJ120" s="50">
        <v>5.0000000000000001E-3</v>
      </c>
      <c r="AK120" s="38"/>
      <c r="AL120" s="38"/>
      <c r="AN120" s="260">
        <f t="shared" si="5"/>
        <v>0.15500000000000005</v>
      </c>
      <c r="AO120" s="8">
        <v>86400</v>
      </c>
      <c r="AP120" s="261">
        <f t="shared" si="6"/>
        <v>13392.000000000005</v>
      </c>
    </row>
    <row r="121" spans="1:42" x14ac:dyDescent="0.25">
      <c r="A121" s="12"/>
      <c r="B121" s="16"/>
      <c r="C121" s="32" t="s">
        <v>89</v>
      </c>
      <c r="D121" s="33"/>
      <c r="F121" s="38">
        <v>0.14499999999999999</v>
      </c>
      <c r="G121" s="38">
        <v>0.14499999999999999</v>
      </c>
      <c r="H121" s="38">
        <v>0.14499999999999999</v>
      </c>
      <c r="I121" s="38">
        <v>0.14499999999999999</v>
      </c>
      <c r="J121" s="38">
        <v>0.14499999999999999</v>
      </c>
      <c r="K121" s="38">
        <v>0.14499999999999999</v>
      </c>
      <c r="L121" s="38">
        <v>0.14499999999999999</v>
      </c>
      <c r="M121" s="38">
        <v>0.14499999999999999</v>
      </c>
      <c r="N121" s="38">
        <v>0.14499999999999999</v>
      </c>
      <c r="O121" s="38">
        <v>0.14499999999999999</v>
      </c>
      <c r="P121" s="38">
        <v>0.14499999999999999</v>
      </c>
      <c r="Q121" s="38">
        <v>0.14499999999999999</v>
      </c>
      <c r="R121" s="38">
        <v>0.14499999999999999</v>
      </c>
      <c r="S121" s="38">
        <v>0.14499999999999999</v>
      </c>
      <c r="T121" s="38">
        <v>0.14499999999999999</v>
      </c>
      <c r="U121" s="38">
        <v>0.14499999999999999</v>
      </c>
      <c r="V121" s="38">
        <v>0.14499999999999999</v>
      </c>
      <c r="W121" s="38">
        <v>0.14499999999999999</v>
      </c>
      <c r="X121" s="38">
        <v>0.14499999999999999</v>
      </c>
      <c r="Y121" s="38">
        <v>0.14499999999999999</v>
      </c>
      <c r="Z121" s="38">
        <v>0.14499999999999999</v>
      </c>
      <c r="AA121" s="38">
        <v>0.14499999999999999</v>
      </c>
      <c r="AB121" s="38">
        <v>0.14499999999999999</v>
      </c>
      <c r="AC121" s="38">
        <v>0.14499999999999999</v>
      </c>
      <c r="AD121" s="38">
        <v>0.14499999999999999</v>
      </c>
      <c r="AE121" s="38">
        <v>0.14000000000000001</v>
      </c>
      <c r="AF121" s="38">
        <v>0.14000000000000001</v>
      </c>
      <c r="AG121" s="38">
        <v>0.14000000000000001</v>
      </c>
      <c r="AH121" s="38">
        <v>0.14000000000000001</v>
      </c>
      <c r="AI121" s="38">
        <v>0.14000000000000001</v>
      </c>
      <c r="AJ121" s="50">
        <v>0.14000000000000001</v>
      </c>
      <c r="AK121" s="38"/>
      <c r="AL121" s="38"/>
      <c r="AN121" s="260">
        <f t="shared" si="5"/>
        <v>4.464999999999999</v>
      </c>
      <c r="AO121" s="8">
        <v>86400</v>
      </c>
      <c r="AP121" s="261">
        <f t="shared" si="6"/>
        <v>385775.99999999988</v>
      </c>
    </row>
    <row r="122" spans="1:42" x14ac:dyDescent="0.25">
      <c r="A122" s="12"/>
      <c r="B122" s="16"/>
      <c r="C122" s="32" t="s">
        <v>90</v>
      </c>
      <c r="D122" s="33"/>
      <c r="F122" s="38">
        <v>1.4999999999999999E-2</v>
      </c>
      <c r="G122" s="38">
        <v>1.4999999999999999E-2</v>
      </c>
      <c r="H122" s="38">
        <v>1.4999999999999999E-2</v>
      </c>
      <c r="I122" s="38">
        <v>1.4999999999999999E-2</v>
      </c>
      <c r="J122" s="38">
        <v>1.4999999999999999E-2</v>
      </c>
      <c r="K122" s="38">
        <v>1.4999999999999999E-2</v>
      </c>
      <c r="L122" s="38">
        <v>1.4999999999999999E-2</v>
      </c>
      <c r="M122" s="38">
        <v>1.4999999999999999E-2</v>
      </c>
      <c r="N122" s="38">
        <v>1.4999999999999999E-2</v>
      </c>
      <c r="O122" s="38">
        <v>1.4999999999999999E-2</v>
      </c>
      <c r="P122" s="38">
        <v>1.4999999999999999E-2</v>
      </c>
      <c r="Q122" s="38">
        <v>1.4999999999999999E-2</v>
      </c>
      <c r="R122" s="38">
        <v>1.4999999999999999E-2</v>
      </c>
      <c r="S122" s="38">
        <v>1.4999999999999999E-2</v>
      </c>
      <c r="T122" s="38">
        <v>1.4999999999999999E-2</v>
      </c>
      <c r="U122" s="38">
        <v>1.4999999999999999E-2</v>
      </c>
      <c r="V122" s="38">
        <v>1.4999999999999999E-2</v>
      </c>
      <c r="W122" s="38">
        <v>1.4999999999999999E-2</v>
      </c>
      <c r="X122" s="38">
        <v>1.4999999999999999E-2</v>
      </c>
      <c r="Y122" s="38">
        <v>1.4999999999999999E-2</v>
      </c>
      <c r="Z122" s="38">
        <v>1.4999999999999999E-2</v>
      </c>
      <c r="AA122" s="38">
        <v>1.4999999999999999E-2</v>
      </c>
      <c r="AB122" s="38">
        <v>1.4999999999999999E-2</v>
      </c>
      <c r="AC122" s="38">
        <v>1.4999999999999999E-2</v>
      </c>
      <c r="AD122" s="38">
        <v>1.4999999999999999E-2</v>
      </c>
      <c r="AE122" s="38">
        <v>0.01</v>
      </c>
      <c r="AF122" s="38">
        <v>0.01</v>
      </c>
      <c r="AG122" s="38">
        <v>0.01</v>
      </c>
      <c r="AH122" s="38">
        <v>0.01</v>
      </c>
      <c r="AI122" s="38">
        <v>0.01</v>
      </c>
      <c r="AJ122" s="50">
        <v>0.01</v>
      </c>
      <c r="AK122" s="38"/>
      <c r="AL122" s="38"/>
      <c r="AN122" s="260">
        <f t="shared" si="5"/>
        <v>0.43500000000000028</v>
      </c>
      <c r="AO122" s="8">
        <v>86400</v>
      </c>
      <c r="AP122" s="261">
        <f t="shared" si="6"/>
        <v>37584.000000000022</v>
      </c>
    </row>
    <row r="123" spans="1:42" x14ac:dyDescent="0.25">
      <c r="A123" s="12"/>
      <c r="B123" s="16"/>
      <c r="C123" s="32" t="s">
        <v>91</v>
      </c>
      <c r="D123" s="33"/>
      <c r="F123" s="38">
        <v>7.4999999999999997E-2</v>
      </c>
      <c r="G123" s="38">
        <v>7.4999999999999997E-2</v>
      </c>
      <c r="H123" s="38">
        <v>7.4999999999999997E-2</v>
      </c>
      <c r="I123" s="38">
        <v>7.4999999999999997E-2</v>
      </c>
      <c r="J123" s="38">
        <v>7.4999999999999997E-2</v>
      </c>
      <c r="K123" s="38">
        <v>7.4999999999999997E-2</v>
      </c>
      <c r="L123" s="38">
        <v>7.4999999999999997E-2</v>
      </c>
      <c r="M123" s="38">
        <v>7.4999999999999997E-2</v>
      </c>
      <c r="N123" s="38">
        <v>7.4999999999999997E-2</v>
      </c>
      <c r="O123" s="38">
        <v>7.4999999999999997E-2</v>
      </c>
      <c r="P123" s="38">
        <v>7.4999999999999997E-2</v>
      </c>
      <c r="Q123" s="38">
        <v>7.4999999999999997E-2</v>
      </c>
      <c r="R123" s="38">
        <v>7.4999999999999997E-2</v>
      </c>
      <c r="S123" s="38">
        <v>7.4999999999999997E-2</v>
      </c>
      <c r="T123" s="38">
        <v>7.4999999999999997E-2</v>
      </c>
      <c r="U123" s="38">
        <v>7.4999999999999997E-2</v>
      </c>
      <c r="V123" s="38">
        <v>7.4999999999999997E-2</v>
      </c>
      <c r="W123" s="38">
        <v>0.1</v>
      </c>
      <c r="X123" s="38">
        <v>0.1</v>
      </c>
      <c r="Y123" s="38">
        <v>0.1</v>
      </c>
      <c r="Z123" s="38">
        <v>0.1</v>
      </c>
      <c r="AA123" s="38">
        <v>0.1</v>
      </c>
      <c r="AB123" s="38">
        <v>0.1</v>
      </c>
      <c r="AC123" s="38">
        <v>0.1</v>
      </c>
      <c r="AD123" s="38">
        <v>0.1</v>
      </c>
      <c r="AE123" s="38">
        <v>0.06</v>
      </c>
      <c r="AF123" s="38">
        <v>0.06</v>
      </c>
      <c r="AG123" s="38">
        <v>0.06</v>
      </c>
      <c r="AH123" s="38">
        <v>0.06</v>
      </c>
      <c r="AI123" s="38">
        <v>0.06</v>
      </c>
      <c r="AJ123" s="50">
        <v>0.06</v>
      </c>
      <c r="AK123" s="38"/>
      <c r="AL123" s="38"/>
      <c r="AN123" s="260">
        <f t="shared" si="5"/>
        <v>2.4350000000000005</v>
      </c>
      <c r="AO123" s="8">
        <v>86400</v>
      </c>
      <c r="AP123" s="261">
        <f t="shared" si="6"/>
        <v>210384.00000000003</v>
      </c>
    </row>
    <row r="124" spans="1:42" x14ac:dyDescent="0.25">
      <c r="A124" s="12"/>
      <c r="B124" s="16"/>
      <c r="C124" s="32" t="s">
        <v>92</v>
      </c>
      <c r="D124" s="33"/>
      <c r="F124" s="38">
        <v>0.255</v>
      </c>
      <c r="G124" s="38">
        <v>0.255</v>
      </c>
      <c r="H124" s="38">
        <v>0.255</v>
      </c>
      <c r="I124" s="38">
        <v>0.255</v>
      </c>
      <c r="J124" s="38">
        <v>0.255</v>
      </c>
      <c r="K124" s="38">
        <v>0.255</v>
      </c>
      <c r="L124" s="38">
        <v>0.255</v>
      </c>
      <c r="M124" s="38">
        <v>0.255</v>
      </c>
      <c r="N124" s="38">
        <v>0.255</v>
      </c>
      <c r="O124" s="38">
        <v>0.255</v>
      </c>
      <c r="P124" s="38">
        <v>0.255</v>
      </c>
      <c r="Q124" s="38">
        <v>0.255</v>
      </c>
      <c r="R124" s="38">
        <v>0.255</v>
      </c>
      <c r="S124" s="38">
        <v>0.255</v>
      </c>
      <c r="T124" s="38">
        <v>0.255</v>
      </c>
      <c r="U124" s="38">
        <v>0.255</v>
      </c>
      <c r="V124" s="38">
        <v>0.255</v>
      </c>
      <c r="W124" s="38">
        <v>0.255</v>
      </c>
      <c r="X124" s="38">
        <v>0.255</v>
      </c>
      <c r="Y124" s="38">
        <v>0.255</v>
      </c>
      <c r="Z124" s="38">
        <v>0.255</v>
      </c>
      <c r="AA124" s="38">
        <v>0.255</v>
      </c>
      <c r="AB124" s="38">
        <v>0.255</v>
      </c>
      <c r="AC124" s="38">
        <v>0.255</v>
      </c>
      <c r="AD124" s="38">
        <v>0.255</v>
      </c>
      <c r="AE124" s="38">
        <v>0.25</v>
      </c>
      <c r="AF124" s="38">
        <v>0.25</v>
      </c>
      <c r="AG124" s="38">
        <v>0.25</v>
      </c>
      <c r="AH124" s="38">
        <v>0.25</v>
      </c>
      <c r="AI124" s="38">
        <v>0.25</v>
      </c>
      <c r="AJ124" s="50">
        <v>0.25</v>
      </c>
      <c r="AK124" s="38"/>
      <c r="AL124" s="38"/>
      <c r="AN124" s="260">
        <f t="shared" si="5"/>
        <v>7.8749999999999982</v>
      </c>
      <c r="AO124" s="8">
        <v>86400</v>
      </c>
      <c r="AP124" s="261">
        <f t="shared" si="6"/>
        <v>680399.99999999988</v>
      </c>
    </row>
    <row r="125" spans="1:42" x14ac:dyDescent="0.25">
      <c r="A125" s="12"/>
      <c r="B125" s="16"/>
      <c r="C125" s="32" t="s">
        <v>93</v>
      </c>
      <c r="D125" s="33"/>
      <c r="F125" s="38">
        <v>0.35499999999999998</v>
      </c>
      <c r="G125" s="38">
        <v>0.35499999999999998</v>
      </c>
      <c r="H125" s="38">
        <v>0.35499999999999998</v>
      </c>
      <c r="I125" s="38">
        <v>0.35499999999999998</v>
      </c>
      <c r="J125" s="38">
        <v>0.35499999999999998</v>
      </c>
      <c r="K125" s="38">
        <v>0.35499999999999998</v>
      </c>
      <c r="L125" s="38">
        <v>0.35499999999999998</v>
      </c>
      <c r="M125" s="38">
        <v>0.35499999999999998</v>
      </c>
      <c r="N125" s="38">
        <v>0.35499999999999998</v>
      </c>
      <c r="O125" s="38">
        <v>0.35499999999999998</v>
      </c>
      <c r="P125" s="38">
        <v>0.35499999999999998</v>
      </c>
      <c r="Q125" s="38">
        <v>0.35499999999999998</v>
      </c>
      <c r="R125" s="38">
        <v>0.35499999999999998</v>
      </c>
      <c r="S125" s="38">
        <v>0.35499999999999998</v>
      </c>
      <c r="T125" s="38">
        <v>0.35499999999999998</v>
      </c>
      <c r="U125" s="38">
        <v>0.35499999999999998</v>
      </c>
      <c r="V125" s="38">
        <v>0.35499999999999998</v>
      </c>
      <c r="W125" s="38">
        <v>0.35499999999999998</v>
      </c>
      <c r="X125" s="38">
        <v>0.35499999999999998</v>
      </c>
      <c r="Y125" s="38">
        <v>0.35499999999999998</v>
      </c>
      <c r="Z125" s="38">
        <v>0.35499999999999998</v>
      </c>
      <c r="AA125" s="38">
        <v>0.35499999999999998</v>
      </c>
      <c r="AB125" s="38">
        <v>0.35499999999999998</v>
      </c>
      <c r="AC125" s="38">
        <v>0.35499999999999998</v>
      </c>
      <c r="AD125" s="38">
        <v>0.35499999999999998</v>
      </c>
      <c r="AE125" s="38">
        <v>0.6</v>
      </c>
      <c r="AF125" s="38">
        <v>0.6</v>
      </c>
      <c r="AG125" s="38">
        <v>0.6</v>
      </c>
      <c r="AH125" s="38">
        <v>0.6</v>
      </c>
      <c r="AI125" s="38">
        <v>0.6</v>
      </c>
      <c r="AJ125" s="50">
        <v>0.6</v>
      </c>
      <c r="AK125" s="38"/>
      <c r="AL125" s="38"/>
      <c r="AN125" s="260">
        <f t="shared" si="5"/>
        <v>12.475000000000003</v>
      </c>
      <c r="AO125" s="8">
        <v>86400</v>
      </c>
      <c r="AP125" s="261">
        <f t="shared" si="6"/>
        <v>1077840.0000000002</v>
      </c>
    </row>
    <row r="126" spans="1:42" x14ac:dyDescent="0.25">
      <c r="A126" s="12"/>
      <c r="B126" s="16"/>
      <c r="C126" s="34" t="s">
        <v>94</v>
      </c>
      <c r="D126" s="35"/>
      <c r="F126" s="38">
        <v>1.4999999999999999E-2</v>
      </c>
      <c r="G126" s="38">
        <v>1.4999999999999999E-2</v>
      </c>
      <c r="H126" s="38">
        <v>1.4999999999999999E-2</v>
      </c>
      <c r="I126" s="38">
        <v>1.4999999999999999E-2</v>
      </c>
      <c r="J126" s="38">
        <v>1.4999999999999999E-2</v>
      </c>
      <c r="K126" s="38">
        <v>1.4999999999999999E-2</v>
      </c>
      <c r="L126" s="38">
        <v>1.4999999999999999E-2</v>
      </c>
      <c r="M126" s="38">
        <v>1.4999999999999999E-2</v>
      </c>
      <c r="N126" s="38">
        <v>1.4999999999999999E-2</v>
      </c>
      <c r="O126" s="38">
        <v>1.4999999999999999E-2</v>
      </c>
      <c r="P126" s="38">
        <v>1.4999999999999999E-2</v>
      </c>
      <c r="Q126" s="38">
        <v>1.4999999999999999E-2</v>
      </c>
      <c r="R126" s="38">
        <v>1.4999999999999999E-2</v>
      </c>
      <c r="S126" s="38">
        <v>1.4999999999999999E-2</v>
      </c>
      <c r="T126" s="38">
        <v>1.4999999999999999E-2</v>
      </c>
      <c r="U126" s="38">
        <v>1.4999999999999999E-2</v>
      </c>
      <c r="V126" s="38">
        <v>1.4999999999999999E-2</v>
      </c>
      <c r="W126" s="38">
        <v>1.4999999999999999E-2</v>
      </c>
      <c r="X126" s="38">
        <v>1.4999999999999999E-2</v>
      </c>
      <c r="Y126" s="38">
        <v>1.4999999999999999E-2</v>
      </c>
      <c r="Z126" s="38">
        <v>1.4999999999999999E-2</v>
      </c>
      <c r="AA126" s="38">
        <v>1.4999999999999999E-2</v>
      </c>
      <c r="AB126" s="38">
        <v>1.4999999999999999E-2</v>
      </c>
      <c r="AC126" s="38">
        <v>1.4999999999999999E-2</v>
      </c>
      <c r="AD126" s="38">
        <v>1.4999999999999999E-2</v>
      </c>
      <c r="AE126" s="38">
        <v>0.01</v>
      </c>
      <c r="AF126" s="38">
        <v>0.01</v>
      </c>
      <c r="AG126" s="38">
        <v>0.01</v>
      </c>
      <c r="AH126" s="38">
        <v>0.01</v>
      </c>
      <c r="AI126" s="38">
        <v>0.01</v>
      </c>
      <c r="AJ126" s="50">
        <v>0.01</v>
      </c>
      <c r="AK126" s="38"/>
      <c r="AL126" s="38"/>
      <c r="AN126" s="260">
        <f t="shared" si="5"/>
        <v>0.43500000000000028</v>
      </c>
      <c r="AO126" s="8">
        <v>86400</v>
      </c>
      <c r="AP126" s="261">
        <f t="shared" si="6"/>
        <v>37584.000000000022</v>
      </c>
    </row>
    <row r="127" spans="1:42" x14ac:dyDescent="0.25">
      <c r="A127" s="12"/>
      <c r="B127" s="16"/>
      <c r="C127" s="220" t="s">
        <v>95</v>
      </c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46"/>
      <c r="AK127" s="220"/>
      <c r="AL127" s="220"/>
      <c r="AN127" s="260">
        <f t="shared" si="5"/>
        <v>0</v>
      </c>
      <c r="AO127" s="8">
        <v>86400</v>
      </c>
      <c r="AP127" s="261">
        <f t="shared" si="6"/>
        <v>0</v>
      </c>
    </row>
    <row r="128" spans="1:42" x14ac:dyDescent="0.25">
      <c r="A128" s="12"/>
      <c r="B128" s="16"/>
      <c r="C128" s="34" t="s">
        <v>96</v>
      </c>
      <c r="D128" s="35"/>
      <c r="F128" s="38">
        <v>5.0000000000000001E-3</v>
      </c>
      <c r="G128" s="38">
        <v>5.0000000000000001E-3</v>
      </c>
      <c r="H128" s="38">
        <v>5.0000000000000001E-3</v>
      </c>
      <c r="I128" s="38">
        <v>5.0000000000000001E-3</v>
      </c>
      <c r="J128" s="38">
        <v>5.0000000000000001E-3</v>
      </c>
      <c r="K128" s="38">
        <v>5.0000000000000001E-3</v>
      </c>
      <c r="L128" s="38">
        <v>5.0000000000000001E-3</v>
      </c>
      <c r="M128" s="38">
        <v>5.0000000000000001E-3</v>
      </c>
      <c r="N128" s="38">
        <v>5.0000000000000001E-3</v>
      </c>
      <c r="O128" s="38">
        <v>5.0000000000000001E-3</v>
      </c>
      <c r="P128" s="38">
        <v>5.0000000000000001E-3</v>
      </c>
      <c r="Q128" s="38">
        <v>5.0000000000000001E-3</v>
      </c>
      <c r="R128" s="38">
        <v>5.0000000000000001E-3</v>
      </c>
      <c r="S128" s="38">
        <v>5.0000000000000001E-3</v>
      </c>
      <c r="T128" s="38">
        <v>5.0000000000000001E-3</v>
      </c>
      <c r="U128" s="38">
        <v>5.0000000000000001E-3</v>
      </c>
      <c r="V128" s="38">
        <v>5.0000000000000001E-3</v>
      </c>
      <c r="W128" s="38">
        <v>5.0000000000000001E-3</v>
      </c>
      <c r="X128" s="38">
        <v>5.0000000000000001E-3</v>
      </c>
      <c r="Y128" s="38">
        <v>5.0000000000000001E-3</v>
      </c>
      <c r="Z128" s="38">
        <v>5.0000000000000001E-3</v>
      </c>
      <c r="AA128" s="38">
        <v>5.0000000000000001E-3</v>
      </c>
      <c r="AB128" s="38">
        <v>5.0000000000000001E-3</v>
      </c>
      <c r="AC128" s="38">
        <v>5.0000000000000001E-3</v>
      </c>
      <c r="AD128" s="38">
        <v>5.0000000000000001E-3</v>
      </c>
      <c r="AE128" s="38">
        <v>5.0000000000000001E-3</v>
      </c>
      <c r="AF128" s="38">
        <v>5.0000000000000001E-3</v>
      </c>
      <c r="AG128" s="38">
        <v>5.0000000000000001E-3</v>
      </c>
      <c r="AH128" s="38">
        <v>5.0000000000000001E-3</v>
      </c>
      <c r="AI128" s="38">
        <v>5.0000000000000001E-3</v>
      </c>
      <c r="AJ128" s="50">
        <v>5.0000000000000001E-3</v>
      </c>
      <c r="AK128" s="38"/>
      <c r="AL128" s="38"/>
      <c r="AN128" s="260">
        <f t="shared" si="5"/>
        <v>0.15500000000000005</v>
      </c>
      <c r="AO128" s="8">
        <v>86400</v>
      </c>
      <c r="AP128" s="261">
        <f t="shared" si="6"/>
        <v>13392.000000000005</v>
      </c>
    </row>
    <row r="129" spans="1:42" x14ac:dyDescent="0.25">
      <c r="A129" s="12"/>
      <c r="B129" s="16"/>
      <c r="C129" s="34" t="s">
        <v>97</v>
      </c>
      <c r="D129" s="35"/>
      <c r="F129" s="38">
        <v>3.5000000000000003E-2</v>
      </c>
      <c r="G129" s="38">
        <v>3.5000000000000003E-2</v>
      </c>
      <c r="H129" s="38">
        <v>3.5000000000000003E-2</v>
      </c>
      <c r="I129" s="38">
        <v>3.5000000000000003E-2</v>
      </c>
      <c r="J129" s="38">
        <v>3.5000000000000003E-2</v>
      </c>
      <c r="K129" s="38">
        <v>3.5000000000000003E-2</v>
      </c>
      <c r="L129" s="38">
        <v>3.5000000000000003E-2</v>
      </c>
      <c r="M129" s="38">
        <v>3.5000000000000003E-2</v>
      </c>
      <c r="N129" s="38">
        <v>3.5000000000000003E-2</v>
      </c>
      <c r="O129" s="38">
        <v>3.5000000000000003E-2</v>
      </c>
      <c r="P129" s="38">
        <v>3.5000000000000003E-2</v>
      </c>
      <c r="Q129" s="38">
        <v>3.5000000000000003E-2</v>
      </c>
      <c r="R129" s="38">
        <v>3.5000000000000003E-2</v>
      </c>
      <c r="S129" s="38">
        <v>3.5000000000000003E-2</v>
      </c>
      <c r="T129" s="38">
        <v>3.5000000000000003E-2</v>
      </c>
      <c r="U129" s="38">
        <v>3.5000000000000003E-2</v>
      </c>
      <c r="V129" s="38">
        <v>3.5000000000000003E-2</v>
      </c>
      <c r="W129" s="38">
        <v>3.5000000000000003E-2</v>
      </c>
      <c r="X129" s="38">
        <v>3.5000000000000003E-2</v>
      </c>
      <c r="Y129" s="38">
        <v>3.5000000000000003E-2</v>
      </c>
      <c r="Z129" s="38">
        <v>3.5000000000000003E-2</v>
      </c>
      <c r="AA129" s="38">
        <v>3.5000000000000003E-2</v>
      </c>
      <c r="AB129" s="38">
        <v>3.5000000000000003E-2</v>
      </c>
      <c r="AC129" s="38">
        <v>3.5000000000000003E-2</v>
      </c>
      <c r="AD129" s="38">
        <v>3.5000000000000003E-2</v>
      </c>
      <c r="AE129" s="38">
        <v>0.03</v>
      </c>
      <c r="AF129" s="38">
        <v>0.03</v>
      </c>
      <c r="AG129" s="38">
        <v>0.03</v>
      </c>
      <c r="AH129" s="38">
        <v>0.03</v>
      </c>
      <c r="AI129" s="38">
        <v>0.03</v>
      </c>
      <c r="AJ129" s="50">
        <v>0.03</v>
      </c>
      <c r="AK129" s="38"/>
      <c r="AL129" s="38"/>
      <c r="AN129" s="260">
        <f t="shared" si="5"/>
        <v>1.0550000000000006</v>
      </c>
      <c r="AO129" s="8">
        <v>86400</v>
      </c>
      <c r="AP129" s="261">
        <f t="shared" si="6"/>
        <v>91152.000000000058</v>
      </c>
    </row>
    <row r="130" spans="1:42" x14ac:dyDescent="0.25">
      <c r="A130" s="12"/>
      <c r="B130" s="16"/>
      <c r="C130" s="220" t="s">
        <v>98</v>
      </c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  <c r="AJ130" s="246"/>
      <c r="AK130" s="220"/>
      <c r="AL130" s="220"/>
      <c r="AN130" s="260">
        <f t="shared" si="5"/>
        <v>0</v>
      </c>
      <c r="AO130" s="8">
        <v>86400</v>
      </c>
      <c r="AP130" s="261">
        <f t="shared" si="6"/>
        <v>0</v>
      </c>
    </row>
    <row r="131" spans="1:42" x14ac:dyDescent="0.25">
      <c r="A131" s="12"/>
      <c r="B131" s="16"/>
      <c r="C131" s="34" t="s">
        <v>99</v>
      </c>
      <c r="D131" s="35"/>
      <c r="F131" s="38">
        <v>1.4999999999999999E-2</v>
      </c>
      <c r="G131" s="38">
        <v>1.4999999999999999E-2</v>
      </c>
      <c r="H131" s="38">
        <v>1.4999999999999999E-2</v>
      </c>
      <c r="I131" s="38">
        <v>1.4999999999999999E-2</v>
      </c>
      <c r="J131" s="38">
        <v>1.4999999999999999E-2</v>
      </c>
      <c r="K131" s="38">
        <v>1.4999999999999999E-2</v>
      </c>
      <c r="L131" s="38">
        <v>1.4999999999999999E-2</v>
      </c>
      <c r="M131" s="38">
        <v>1.4999999999999999E-2</v>
      </c>
      <c r="N131" s="38">
        <v>1.4999999999999999E-2</v>
      </c>
      <c r="O131" s="38">
        <v>1.4999999999999999E-2</v>
      </c>
      <c r="P131" s="38">
        <v>1.4999999999999999E-2</v>
      </c>
      <c r="Q131" s="38">
        <v>1.4999999999999999E-2</v>
      </c>
      <c r="R131" s="38">
        <v>1.4999999999999999E-2</v>
      </c>
      <c r="S131" s="38">
        <v>1.4999999999999999E-2</v>
      </c>
      <c r="T131" s="38">
        <v>1.4999999999999999E-2</v>
      </c>
      <c r="U131" s="38">
        <v>1.4999999999999999E-2</v>
      </c>
      <c r="V131" s="38">
        <v>1.4999999999999999E-2</v>
      </c>
      <c r="W131" s="38">
        <v>1.4999999999999999E-2</v>
      </c>
      <c r="X131" s="38">
        <v>1.4999999999999999E-2</v>
      </c>
      <c r="Y131" s="38">
        <v>1.4999999999999999E-2</v>
      </c>
      <c r="Z131" s="38">
        <v>1.4999999999999999E-2</v>
      </c>
      <c r="AA131" s="38">
        <v>1.4999999999999999E-2</v>
      </c>
      <c r="AB131" s="38">
        <v>1.4999999999999999E-2</v>
      </c>
      <c r="AC131" s="38">
        <v>1.4999999999999999E-2</v>
      </c>
      <c r="AD131" s="38">
        <v>1.4999999999999999E-2</v>
      </c>
      <c r="AE131" s="38">
        <v>0.01</v>
      </c>
      <c r="AF131" s="38">
        <v>0.01</v>
      </c>
      <c r="AG131" s="38">
        <v>0.01</v>
      </c>
      <c r="AH131" s="38">
        <v>0.01</v>
      </c>
      <c r="AI131" s="38">
        <v>0.01</v>
      </c>
      <c r="AJ131" s="50">
        <v>0.01</v>
      </c>
      <c r="AK131" s="38"/>
      <c r="AL131" s="38"/>
      <c r="AN131" s="260">
        <f t="shared" si="5"/>
        <v>0.43500000000000028</v>
      </c>
      <c r="AO131" s="8">
        <v>86400</v>
      </c>
      <c r="AP131" s="261">
        <f t="shared" si="6"/>
        <v>37584.000000000022</v>
      </c>
    </row>
    <row r="132" spans="1:42" x14ac:dyDescent="0.25">
      <c r="A132" s="12"/>
      <c r="B132" s="16"/>
      <c r="C132" s="220" t="s">
        <v>100</v>
      </c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  <c r="AJ132" s="246"/>
      <c r="AK132" s="220"/>
      <c r="AL132" s="220"/>
      <c r="AN132" s="260">
        <f t="shared" si="5"/>
        <v>0</v>
      </c>
      <c r="AO132" s="8">
        <v>86400</v>
      </c>
      <c r="AP132" s="261">
        <f t="shared" si="6"/>
        <v>0</v>
      </c>
    </row>
    <row r="133" spans="1:42" x14ac:dyDescent="0.25">
      <c r="A133" s="12"/>
      <c r="B133" s="16"/>
      <c r="C133" s="34" t="s">
        <v>101</v>
      </c>
      <c r="D133" s="35"/>
      <c r="F133" s="38">
        <v>5.0000000000000001E-3</v>
      </c>
      <c r="G133" s="38">
        <v>5.0000000000000001E-3</v>
      </c>
      <c r="H133" s="38">
        <v>5.0000000000000001E-3</v>
      </c>
      <c r="I133" s="38">
        <v>5.0000000000000001E-3</v>
      </c>
      <c r="J133" s="38">
        <v>5.0000000000000001E-3</v>
      </c>
      <c r="K133" s="38">
        <v>5.0000000000000001E-3</v>
      </c>
      <c r="L133" s="38">
        <v>5.0000000000000001E-3</v>
      </c>
      <c r="M133" s="38">
        <v>5.0000000000000001E-3</v>
      </c>
      <c r="N133" s="38">
        <v>5.0000000000000001E-3</v>
      </c>
      <c r="O133" s="38">
        <v>5.0000000000000001E-3</v>
      </c>
      <c r="P133" s="38">
        <v>5.0000000000000001E-3</v>
      </c>
      <c r="Q133" s="38">
        <v>5.0000000000000001E-3</v>
      </c>
      <c r="R133" s="38">
        <v>5.0000000000000001E-3</v>
      </c>
      <c r="S133" s="38">
        <v>5.0000000000000001E-3</v>
      </c>
      <c r="T133" s="38">
        <v>5.0000000000000001E-3</v>
      </c>
      <c r="U133" s="38">
        <v>5.0000000000000001E-3</v>
      </c>
      <c r="V133" s="38">
        <v>5.0000000000000001E-3</v>
      </c>
      <c r="W133" s="38">
        <v>5.0000000000000001E-3</v>
      </c>
      <c r="X133" s="38">
        <v>5.0000000000000001E-3</v>
      </c>
      <c r="Y133" s="38">
        <v>5.0000000000000001E-3</v>
      </c>
      <c r="Z133" s="38">
        <v>5.0000000000000001E-3</v>
      </c>
      <c r="AA133" s="38">
        <v>5.0000000000000001E-3</v>
      </c>
      <c r="AB133" s="38">
        <v>5.0000000000000001E-3</v>
      </c>
      <c r="AC133" s="38">
        <v>5.0000000000000001E-3</v>
      </c>
      <c r="AD133" s="38">
        <v>5.0000000000000001E-3</v>
      </c>
      <c r="AE133" s="38">
        <v>5.0000000000000001E-3</v>
      </c>
      <c r="AF133" s="38">
        <v>5.0000000000000001E-3</v>
      </c>
      <c r="AG133" s="38">
        <v>5.0000000000000001E-3</v>
      </c>
      <c r="AH133" s="38">
        <v>5.0000000000000001E-3</v>
      </c>
      <c r="AI133" s="38">
        <v>5.0000000000000001E-3</v>
      </c>
      <c r="AJ133" s="50">
        <v>5.0000000000000001E-3</v>
      </c>
      <c r="AK133" s="38"/>
      <c r="AL133" s="38"/>
      <c r="AN133" s="260">
        <f t="shared" si="5"/>
        <v>0.15500000000000005</v>
      </c>
      <c r="AO133" s="8">
        <v>86400</v>
      </c>
      <c r="AP133" s="261">
        <f t="shared" si="6"/>
        <v>13392.000000000005</v>
      </c>
    </row>
    <row r="134" spans="1:42" x14ac:dyDescent="0.25">
      <c r="A134" s="12"/>
      <c r="B134" s="16"/>
      <c r="C134" s="220" t="s">
        <v>102</v>
      </c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  <c r="AJ134" s="246"/>
      <c r="AK134" s="220"/>
      <c r="AL134" s="220"/>
      <c r="AN134" s="260">
        <f t="shared" ref="AN134:AN157" si="7">SUM(F134:AJ134)</f>
        <v>0</v>
      </c>
      <c r="AO134" s="8">
        <v>86400</v>
      </c>
      <c r="AP134" s="261">
        <f t="shared" ref="AP134:AP157" si="8">AN134*AO134</f>
        <v>0</v>
      </c>
    </row>
    <row r="135" spans="1:42" x14ac:dyDescent="0.25">
      <c r="A135" s="12"/>
      <c r="B135" s="16"/>
      <c r="C135" s="34" t="s">
        <v>103</v>
      </c>
      <c r="D135" s="35"/>
      <c r="F135" s="38">
        <v>5.0000000000000001E-3</v>
      </c>
      <c r="G135" s="38">
        <v>5.0000000000000001E-3</v>
      </c>
      <c r="H135" s="38">
        <v>5.0000000000000001E-3</v>
      </c>
      <c r="I135" s="38">
        <v>5.0000000000000001E-3</v>
      </c>
      <c r="J135" s="38">
        <v>5.0000000000000001E-3</v>
      </c>
      <c r="K135" s="38">
        <v>5.0000000000000001E-3</v>
      </c>
      <c r="L135" s="38">
        <v>5.0000000000000001E-3</v>
      </c>
      <c r="M135" s="38">
        <v>5.0000000000000001E-3</v>
      </c>
      <c r="N135" s="38">
        <v>5.0000000000000001E-3</v>
      </c>
      <c r="O135" s="38">
        <v>5.0000000000000001E-3</v>
      </c>
      <c r="P135" s="38">
        <v>5.0000000000000001E-3</v>
      </c>
      <c r="Q135" s="38">
        <v>5.0000000000000001E-3</v>
      </c>
      <c r="R135" s="38">
        <v>5.0000000000000001E-3</v>
      </c>
      <c r="S135" s="38">
        <v>5.0000000000000001E-3</v>
      </c>
      <c r="T135" s="38">
        <v>5.0000000000000001E-3</v>
      </c>
      <c r="U135" s="38">
        <v>5.0000000000000001E-3</v>
      </c>
      <c r="V135" s="38">
        <v>5.0000000000000001E-3</v>
      </c>
      <c r="W135" s="38">
        <v>5.0000000000000001E-3</v>
      </c>
      <c r="X135" s="38">
        <v>5.0000000000000001E-3</v>
      </c>
      <c r="Y135" s="38">
        <v>5.0000000000000001E-3</v>
      </c>
      <c r="Z135" s="38">
        <v>5.0000000000000001E-3</v>
      </c>
      <c r="AA135" s="38">
        <v>5.0000000000000001E-3</v>
      </c>
      <c r="AB135" s="38">
        <v>5.0000000000000001E-3</v>
      </c>
      <c r="AC135" s="38">
        <v>5.0000000000000001E-3</v>
      </c>
      <c r="AD135" s="38">
        <v>5.0000000000000001E-3</v>
      </c>
      <c r="AE135" s="38">
        <v>5.0000000000000001E-3</v>
      </c>
      <c r="AF135" s="38">
        <v>5.0000000000000001E-3</v>
      </c>
      <c r="AG135" s="38">
        <v>5.0000000000000001E-3</v>
      </c>
      <c r="AH135" s="38">
        <v>5.0000000000000001E-3</v>
      </c>
      <c r="AI135" s="38">
        <v>5.0000000000000001E-3</v>
      </c>
      <c r="AJ135" s="50">
        <v>5.0000000000000001E-3</v>
      </c>
      <c r="AK135" s="38"/>
      <c r="AL135" s="38"/>
      <c r="AN135" s="260">
        <f t="shared" si="7"/>
        <v>0.15500000000000005</v>
      </c>
      <c r="AO135" s="8">
        <v>86400</v>
      </c>
      <c r="AP135" s="261">
        <f t="shared" si="8"/>
        <v>13392.000000000005</v>
      </c>
    </row>
    <row r="136" spans="1:42" x14ac:dyDescent="0.25">
      <c r="A136" s="12"/>
      <c r="B136" s="16"/>
      <c r="C136" s="34" t="s">
        <v>104</v>
      </c>
      <c r="D136" s="35"/>
      <c r="F136" s="38">
        <v>2.5000000000000001E-2</v>
      </c>
      <c r="G136" s="38">
        <v>2.5000000000000001E-2</v>
      </c>
      <c r="H136" s="38">
        <v>2.5000000000000001E-2</v>
      </c>
      <c r="I136" s="38">
        <v>2.5000000000000001E-2</v>
      </c>
      <c r="J136" s="38">
        <v>2.5000000000000001E-2</v>
      </c>
      <c r="K136" s="38">
        <v>2.5000000000000001E-2</v>
      </c>
      <c r="L136" s="38">
        <v>2.5000000000000001E-2</v>
      </c>
      <c r="M136" s="38">
        <v>2.5000000000000001E-2</v>
      </c>
      <c r="N136" s="38">
        <v>2.5000000000000001E-2</v>
      </c>
      <c r="O136" s="38">
        <v>2.5000000000000001E-2</v>
      </c>
      <c r="P136" s="38">
        <v>2.5000000000000001E-2</v>
      </c>
      <c r="Q136" s="38">
        <v>2.5000000000000001E-2</v>
      </c>
      <c r="R136" s="38">
        <v>2.5000000000000001E-2</v>
      </c>
      <c r="S136" s="38">
        <v>2.5000000000000001E-2</v>
      </c>
      <c r="T136" s="38">
        <v>2.5000000000000001E-2</v>
      </c>
      <c r="U136" s="38">
        <v>2.5000000000000001E-2</v>
      </c>
      <c r="V136" s="38">
        <v>2.5000000000000001E-2</v>
      </c>
      <c r="W136" s="38">
        <v>2.5000000000000001E-2</v>
      </c>
      <c r="X136" s="38">
        <v>2.5000000000000001E-2</v>
      </c>
      <c r="Y136" s="38">
        <v>2.5000000000000001E-2</v>
      </c>
      <c r="Z136" s="38">
        <v>2.5000000000000001E-2</v>
      </c>
      <c r="AA136" s="38">
        <v>2.5000000000000001E-2</v>
      </c>
      <c r="AB136" s="38">
        <v>2.5000000000000001E-2</v>
      </c>
      <c r="AC136" s="38">
        <v>2.5000000000000001E-2</v>
      </c>
      <c r="AD136" s="38">
        <v>2.5000000000000001E-2</v>
      </c>
      <c r="AE136" s="38">
        <v>0.02</v>
      </c>
      <c r="AF136" s="38">
        <v>0.02</v>
      </c>
      <c r="AG136" s="38">
        <v>0.02</v>
      </c>
      <c r="AH136" s="38">
        <v>0.02</v>
      </c>
      <c r="AI136" s="38">
        <v>0.02</v>
      </c>
      <c r="AJ136" s="50">
        <v>0.02</v>
      </c>
      <c r="AK136" s="38"/>
      <c r="AL136" s="38"/>
      <c r="AN136" s="260">
        <f t="shared" si="7"/>
        <v>0.74500000000000033</v>
      </c>
      <c r="AO136" s="8">
        <v>86400</v>
      </c>
      <c r="AP136" s="261">
        <f t="shared" si="8"/>
        <v>64368.000000000029</v>
      </c>
    </row>
    <row r="137" spans="1:42" x14ac:dyDescent="0.25">
      <c r="A137" s="12"/>
      <c r="B137" s="16"/>
      <c r="C137" s="220" t="s">
        <v>105</v>
      </c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  <c r="AJ137" s="246"/>
      <c r="AK137" s="220"/>
      <c r="AL137" s="220"/>
      <c r="AN137" s="260">
        <f t="shared" si="7"/>
        <v>0</v>
      </c>
      <c r="AO137" s="8">
        <v>86400</v>
      </c>
      <c r="AP137" s="261">
        <f t="shared" si="8"/>
        <v>0</v>
      </c>
    </row>
    <row r="138" spans="1:42" x14ac:dyDescent="0.25">
      <c r="A138" s="12"/>
      <c r="B138" s="16"/>
      <c r="C138" s="34" t="s">
        <v>106</v>
      </c>
      <c r="D138" s="35"/>
      <c r="F138" s="38">
        <v>0.02</v>
      </c>
      <c r="G138" s="38">
        <v>0.02</v>
      </c>
      <c r="H138" s="38">
        <v>0.02</v>
      </c>
      <c r="I138" s="38">
        <v>0.02</v>
      </c>
      <c r="J138" s="38">
        <v>0.02</v>
      </c>
      <c r="K138" s="38">
        <v>0.02</v>
      </c>
      <c r="L138" s="38">
        <v>0.02</v>
      </c>
      <c r="M138" s="38">
        <v>0.02</v>
      </c>
      <c r="N138" s="38">
        <v>0.02</v>
      </c>
      <c r="O138" s="38">
        <v>0.02</v>
      </c>
      <c r="P138" s="38">
        <v>0.02</v>
      </c>
      <c r="Q138" s="38">
        <v>0.02</v>
      </c>
      <c r="R138" s="38">
        <v>0.02</v>
      </c>
      <c r="S138" s="38">
        <v>0.02</v>
      </c>
      <c r="T138" s="38">
        <v>0.02</v>
      </c>
      <c r="U138" s="38">
        <v>0.02</v>
      </c>
      <c r="V138" s="38">
        <v>0.02</v>
      </c>
      <c r="W138" s="38">
        <v>0.02</v>
      </c>
      <c r="X138" s="38">
        <v>0.02</v>
      </c>
      <c r="Y138" s="38">
        <v>0.02</v>
      </c>
      <c r="Z138" s="38">
        <v>0.02</v>
      </c>
      <c r="AA138" s="38">
        <v>0.02</v>
      </c>
      <c r="AB138" s="38">
        <v>0.02</v>
      </c>
      <c r="AC138" s="38">
        <v>0.02</v>
      </c>
      <c r="AD138" s="38">
        <v>0.02</v>
      </c>
      <c r="AE138" s="38">
        <v>0.02</v>
      </c>
      <c r="AF138" s="38">
        <v>0.02</v>
      </c>
      <c r="AG138" s="38">
        <v>0.02</v>
      </c>
      <c r="AH138" s="38">
        <v>0.02</v>
      </c>
      <c r="AI138" s="38">
        <v>0.02</v>
      </c>
      <c r="AJ138" s="50">
        <v>0.02</v>
      </c>
      <c r="AK138" s="38"/>
      <c r="AL138" s="38"/>
      <c r="AN138" s="260">
        <f t="shared" si="7"/>
        <v>0.62000000000000022</v>
      </c>
      <c r="AO138" s="8">
        <v>86400</v>
      </c>
      <c r="AP138" s="261">
        <f t="shared" si="8"/>
        <v>53568.000000000022</v>
      </c>
    </row>
    <row r="139" spans="1:42" x14ac:dyDescent="0.25">
      <c r="A139" s="12"/>
      <c r="B139" s="16"/>
      <c r="C139" s="36" t="s">
        <v>107</v>
      </c>
      <c r="D139" s="37"/>
      <c r="F139" s="38">
        <v>5.0000000000000001E-3</v>
      </c>
      <c r="G139" s="38">
        <v>5.0000000000000001E-3</v>
      </c>
      <c r="H139" s="38">
        <v>5.0000000000000001E-3</v>
      </c>
      <c r="I139" s="38">
        <v>5.0000000000000001E-3</v>
      </c>
      <c r="J139" s="38">
        <v>5.0000000000000001E-3</v>
      </c>
      <c r="K139" s="38">
        <v>5.0000000000000001E-3</v>
      </c>
      <c r="L139" s="38">
        <v>5.0000000000000001E-3</v>
      </c>
      <c r="M139" s="38">
        <v>5.0000000000000001E-3</v>
      </c>
      <c r="N139" s="38">
        <v>5.0000000000000001E-3</v>
      </c>
      <c r="O139" s="38">
        <v>5.0000000000000001E-3</v>
      </c>
      <c r="P139" s="38">
        <v>5.0000000000000001E-3</v>
      </c>
      <c r="Q139" s="38">
        <v>5.0000000000000001E-3</v>
      </c>
      <c r="R139" s="38">
        <v>5.0000000000000001E-3</v>
      </c>
      <c r="S139" s="38">
        <v>5.0000000000000001E-3</v>
      </c>
      <c r="T139" s="38">
        <v>5.0000000000000001E-3</v>
      </c>
      <c r="U139" s="38">
        <v>5.0000000000000001E-3</v>
      </c>
      <c r="V139" s="38">
        <v>5.0000000000000001E-3</v>
      </c>
      <c r="W139" s="38">
        <v>5.0000000000000001E-3</v>
      </c>
      <c r="X139" s="38">
        <v>5.0000000000000001E-3</v>
      </c>
      <c r="Y139" s="38">
        <v>5.0000000000000001E-3</v>
      </c>
      <c r="Z139" s="38">
        <v>5.0000000000000001E-3</v>
      </c>
      <c r="AA139" s="38">
        <v>5.0000000000000001E-3</v>
      </c>
      <c r="AB139" s="38">
        <v>5.0000000000000001E-3</v>
      </c>
      <c r="AC139" s="38">
        <v>5.0000000000000001E-3</v>
      </c>
      <c r="AD139" s="38">
        <v>5.0000000000000001E-3</v>
      </c>
      <c r="AE139" s="38">
        <v>5.0000000000000001E-3</v>
      </c>
      <c r="AF139" s="38">
        <v>5.0000000000000001E-3</v>
      </c>
      <c r="AG139" s="38">
        <v>5.0000000000000001E-3</v>
      </c>
      <c r="AH139" s="38">
        <v>5.0000000000000001E-3</v>
      </c>
      <c r="AI139" s="38">
        <v>5.0000000000000001E-3</v>
      </c>
      <c r="AJ139" s="50">
        <v>5.0000000000000001E-3</v>
      </c>
      <c r="AK139" s="38"/>
      <c r="AL139" s="38"/>
      <c r="AN139" s="260">
        <f t="shared" si="7"/>
        <v>0.15500000000000005</v>
      </c>
      <c r="AO139" s="8">
        <v>86400</v>
      </c>
      <c r="AP139" s="261">
        <f t="shared" si="8"/>
        <v>13392.000000000005</v>
      </c>
    </row>
    <row r="140" spans="1:42" x14ac:dyDescent="0.25">
      <c r="A140" s="12"/>
      <c r="B140" s="16"/>
      <c r="C140" s="36" t="s">
        <v>108</v>
      </c>
      <c r="D140" s="37"/>
      <c r="F140" s="38">
        <v>3.5000000000000003E-2</v>
      </c>
      <c r="G140" s="38">
        <v>3.5000000000000003E-2</v>
      </c>
      <c r="H140" s="38">
        <v>3.5000000000000003E-2</v>
      </c>
      <c r="I140" s="38">
        <v>3.5000000000000003E-2</v>
      </c>
      <c r="J140" s="38">
        <v>3.5000000000000003E-2</v>
      </c>
      <c r="K140" s="38">
        <v>3.5000000000000003E-2</v>
      </c>
      <c r="L140" s="38">
        <v>3.5000000000000003E-2</v>
      </c>
      <c r="M140" s="38">
        <v>3.5000000000000003E-2</v>
      </c>
      <c r="N140" s="38">
        <v>3.5000000000000003E-2</v>
      </c>
      <c r="O140" s="38">
        <v>3.5000000000000003E-2</v>
      </c>
      <c r="P140" s="38">
        <v>3.5000000000000003E-2</v>
      </c>
      <c r="Q140" s="38">
        <v>3.5000000000000003E-2</v>
      </c>
      <c r="R140" s="38">
        <v>3.5000000000000003E-2</v>
      </c>
      <c r="S140" s="38">
        <v>3.5000000000000003E-2</v>
      </c>
      <c r="T140" s="38">
        <v>3.5000000000000003E-2</v>
      </c>
      <c r="U140" s="38">
        <v>3.5000000000000003E-2</v>
      </c>
      <c r="V140" s="38">
        <v>3.5000000000000003E-2</v>
      </c>
      <c r="W140" s="38">
        <v>3.5000000000000003E-2</v>
      </c>
      <c r="X140" s="38">
        <v>3.5000000000000003E-2</v>
      </c>
      <c r="Y140" s="38">
        <v>3.5000000000000003E-2</v>
      </c>
      <c r="Z140" s="38">
        <v>3.5000000000000003E-2</v>
      </c>
      <c r="AA140" s="38">
        <v>3.5000000000000003E-2</v>
      </c>
      <c r="AB140" s="38">
        <v>3.5000000000000003E-2</v>
      </c>
      <c r="AC140" s="38">
        <v>3.5000000000000003E-2</v>
      </c>
      <c r="AD140" s="38">
        <v>3.5000000000000003E-2</v>
      </c>
      <c r="AE140" s="38">
        <v>0.03</v>
      </c>
      <c r="AF140" s="38">
        <v>0.03</v>
      </c>
      <c r="AG140" s="38">
        <v>0.03</v>
      </c>
      <c r="AH140" s="38">
        <v>0.03</v>
      </c>
      <c r="AI140" s="38">
        <v>0.03</v>
      </c>
      <c r="AJ140" s="50">
        <v>0.03</v>
      </c>
      <c r="AK140" s="38"/>
      <c r="AL140" s="38"/>
      <c r="AN140" s="260">
        <f t="shared" si="7"/>
        <v>1.0550000000000006</v>
      </c>
      <c r="AO140" s="8">
        <v>86400</v>
      </c>
      <c r="AP140" s="261">
        <f t="shared" si="8"/>
        <v>91152.000000000058</v>
      </c>
    </row>
    <row r="141" spans="1:42" x14ac:dyDescent="0.25">
      <c r="A141" s="12"/>
      <c r="B141" s="16"/>
      <c r="C141" s="36" t="s">
        <v>109</v>
      </c>
      <c r="D141" s="37"/>
      <c r="F141" s="38">
        <v>2.5000000000000001E-2</v>
      </c>
      <c r="G141" s="38">
        <v>2.5000000000000001E-2</v>
      </c>
      <c r="H141" s="38">
        <v>2.5000000000000001E-2</v>
      </c>
      <c r="I141" s="38">
        <v>2.5000000000000001E-2</v>
      </c>
      <c r="J141" s="38">
        <v>2.5000000000000001E-2</v>
      </c>
      <c r="K141" s="38">
        <v>2.5000000000000001E-2</v>
      </c>
      <c r="L141" s="38">
        <v>2.5000000000000001E-2</v>
      </c>
      <c r="M141" s="38">
        <v>2.5000000000000001E-2</v>
      </c>
      <c r="N141" s="38">
        <v>2.5000000000000001E-2</v>
      </c>
      <c r="O141" s="38">
        <v>2.5000000000000001E-2</v>
      </c>
      <c r="P141" s="38">
        <v>2.5000000000000001E-2</v>
      </c>
      <c r="Q141" s="38">
        <v>2.5000000000000001E-2</v>
      </c>
      <c r="R141" s="38">
        <v>2.5000000000000001E-2</v>
      </c>
      <c r="S141" s="38">
        <v>2.5000000000000001E-2</v>
      </c>
      <c r="T141" s="38">
        <v>2.5000000000000001E-2</v>
      </c>
      <c r="U141" s="38">
        <v>2.5000000000000001E-2</v>
      </c>
      <c r="V141" s="38">
        <v>2.5000000000000001E-2</v>
      </c>
      <c r="W141" s="38">
        <v>2.5000000000000001E-2</v>
      </c>
      <c r="X141" s="38">
        <v>2.5000000000000001E-2</v>
      </c>
      <c r="Y141" s="38">
        <v>2.5000000000000001E-2</v>
      </c>
      <c r="Z141" s="38">
        <v>2.5000000000000001E-2</v>
      </c>
      <c r="AA141" s="38">
        <v>2.5000000000000001E-2</v>
      </c>
      <c r="AB141" s="38">
        <v>2.5000000000000001E-2</v>
      </c>
      <c r="AC141" s="38">
        <v>2.5000000000000001E-2</v>
      </c>
      <c r="AD141" s="38">
        <v>2.5000000000000001E-2</v>
      </c>
      <c r="AE141" s="38">
        <v>0.02</v>
      </c>
      <c r="AF141" s="38">
        <v>0.02</v>
      </c>
      <c r="AG141" s="38">
        <v>0.02</v>
      </c>
      <c r="AH141" s="38">
        <v>0.02</v>
      </c>
      <c r="AI141" s="38">
        <v>0.02</v>
      </c>
      <c r="AJ141" s="50">
        <v>0.02</v>
      </c>
      <c r="AK141" s="38"/>
      <c r="AL141" s="38"/>
      <c r="AN141" s="260">
        <f t="shared" si="7"/>
        <v>0.74500000000000033</v>
      </c>
      <c r="AO141" s="8">
        <v>86400</v>
      </c>
      <c r="AP141" s="261">
        <f t="shared" si="8"/>
        <v>64368.000000000029</v>
      </c>
    </row>
    <row r="142" spans="1:42" x14ac:dyDescent="0.25">
      <c r="A142" s="12"/>
      <c r="B142" s="16"/>
      <c r="C142" s="220" t="s">
        <v>110</v>
      </c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46"/>
      <c r="AK142" s="220"/>
      <c r="AL142" s="220"/>
      <c r="AN142" s="260">
        <f t="shared" si="7"/>
        <v>0</v>
      </c>
      <c r="AO142" s="8">
        <v>86400</v>
      </c>
      <c r="AP142" s="261">
        <f t="shared" si="8"/>
        <v>0</v>
      </c>
    </row>
    <row r="143" spans="1:42" x14ac:dyDescent="0.25">
      <c r="A143" s="12"/>
      <c r="B143" s="16"/>
      <c r="C143" s="220" t="s">
        <v>111</v>
      </c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46"/>
      <c r="AK143" s="220"/>
      <c r="AL143" s="220"/>
      <c r="AN143" s="260">
        <f t="shared" si="7"/>
        <v>0</v>
      </c>
      <c r="AO143" s="8">
        <v>86400</v>
      </c>
      <c r="AP143" s="261">
        <f t="shared" si="8"/>
        <v>0</v>
      </c>
    </row>
    <row r="144" spans="1:42" x14ac:dyDescent="0.25">
      <c r="A144" s="12"/>
      <c r="B144" s="16"/>
      <c r="C144" s="220" t="s">
        <v>112</v>
      </c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46"/>
      <c r="AK144" s="220"/>
      <c r="AL144" s="220"/>
      <c r="AN144" s="260">
        <f t="shared" si="7"/>
        <v>0</v>
      </c>
      <c r="AO144" s="8">
        <v>86400</v>
      </c>
      <c r="AP144" s="261">
        <f t="shared" si="8"/>
        <v>0</v>
      </c>
    </row>
    <row r="145" spans="1:42" x14ac:dyDescent="0.25">
      <c r="A145" s="12"/>
      <c r="B145" s="16"/>
      <c r="C145" s="36" t="s">
        <v>113</v>
      </c>
      <c r="D145" s="37"/>
      <c r="F145" s="38">
        <v>5.0000000000000001E-3</v>
      </c>
      <c r="G145" s="38">
        <v>5.0000000000000001E-3</v>
      </c>
      <c r="H145" s="38">
        <v>5.0000000000000001E-3</v>
      </c>
      <c r="I145" s="38">
        <v>5.0000000000000001E-3</v>
      </c>
      <c r="J145" s="38">
        <v>5.0000000000000001E-3</v>
      </c>
      <c r="K145" s="38">
        <v>5.0000000000000001E-3</v>
      </c>
      <c r="L145" s="38">
        <v>5.0000000000000001E-3</v>
      </c>
      <c r="M145" s="38">
        <v>5.0000000000000001E-3</v>
      </c>
      <c r="N145" s="38">
        <v>5.0000000000000001E-3</v>
      </c>
      <c r="O145" s="38">
        <v>5.0000000000000001E-3</v>
      </c>
      <c r="P145" s="38">
        <v>5.0000000000000001E-3</v>
      </c>
      <c r="Q145" s="38">
        <v>5.0000000000000001E-3</v>
      </c>
      <c r="R145" s="38">
        <v>5.0000000000000001E-3</v>
      </c>
      <c r="S145" s="38">
        <v>5.0000000000000001E-3</v>
      </c>
      <c r="T145" s="38">
        <v>5.0000000000000001E-3</v>
      </c>
      <c r="U145" s="38">
        <v>5.0000000000000001E-3</v>
      </c>
      <c r="V145" s="38">
        <v>5.0000000000000001E-3</v>
      </c>
      <c r="W145" s="38">
        <v>5.0000000000000001E-3</v>
      </c>
      <c r="X145" s="38">
        <v>5.0000000000000001E-3</v>
      </c>
      <c r="Y145" s="38">
        <v>5.0000000000000001E-3</v>
      </c>
      <c r="Z145" s="38">
        <v>5.0000000000000001E-3</v>
      </c>
      <c r="AA145" s="38">
        <v>5.0000000000000001E-3</v>
      </c>
      <c r="AB145" s="38">
        <v>5.0000000000000001E-3</v>
      </c>
      <c r="AC145" s="38">
        <v>5.0000000000000001E-3</v>
      </c>
      <c r="AD145" s="38">
        <v>5.0000000000000001E-3</v>
      </c>
      <c r="AE145" s="38">
        <v>5.0000000000000001E-3</v>
      </c>
      <c r="AF145" s="38">
        <v>5.0000000000000001E-3</v>
      </c>
      <c r="AG145" s="38">
        <v>5.0000000000000001E-3</v>
      </c>
      <c r="AH145" s="38">
        <v>5.0000000000000001E-3</v>
      </c>
      <c r="AI145" s="38">
        <v>5.0000000000000001E-3</v>
      </c>
      <c r="AJ145" s="50">
        <v>5.0000000000000001E-3</v>
      </c>
      <c r="AK145" s="38"/>
      <c r="AL145" s="38"/>
      <c r="AN145" s="260">
        <f t="shared" si="7"/>
        <v>0.15500000000000005</v>
      </c>
      <c r="AO145" s="8">
        <v>86400</v>
      </c>
      <c r="AP145" s="261">
        <f t="shared" si="8"/>
        <v>13392.000000000005</v>
      </c>
    </row>
    <row r="146" spans="1:42" x14ac:dyDescent="0.25">
      <c r="A146" s="12"/>
      <c r="B146" s="16"/>
      <c r="C146" s="36" t="s">
        <v>114</v>
      </c>
      <c r="D146" s="37"/>
      <c r="F146" s="38">
        <v>0.02</v>
      </c>
      <c r="G146" s="38">
        <v>0.02</v>
      </c>
      <c r="H146" s="38">
        <v>0.02</v>
      </c>
      <c r="I146" s="38">
        <v>0.02</v>
      </c>
      <c r="J146" s="38">
        <v>0.02</v>
      </c>
      <c r="K146" s="38">
        <v>0.02</v>
      </c>
      <c r="L146" s="38">
        <v>0.02</v>
      </c>
      <c r="M146" s="38">
        <v>0.02</v>
      </c>
      <c r="N146" s="38">
        <v>0.02</v>
      </c>
      <c r="O146" s="38">
        <v>0.02</v>
      </c>
      <c r="P146" s="38">
        <v>0.02</v>
      </c>
      <c r="Q146" s="38">
        <v>0.02</v>
      </c>
      <c r="R146" s="38">
        <v>0.02</v>
      </c>
      <c r="S146" s="38">
        <v>0.02</v>
      </c>
      <c r="T146" s="38">
        <v>0.02</v>
      </c>
      <c r="U146" s="38">
        <v>0.02</v>
      </c>
      <c r="V146" s="38">
        <v>0.02</v>
      </c>
      <c r="W146" s="38">
        <v>0.02</v>
      </c>
      <c r="X146" s="38">
        <v>0.02</v>
      </c>
      <c r="Y146" s="38">
        <v>0.02</v>
      </c>
      <c r="Z146" s="38">
        <v>0.02</v>
      </c>
      <c r="AA146" s="38">
        <v>0.02</v>
      </c>
      <c r="AB146" s="38">
        <v>0.02</v>
      </c>
      <c r="AC146" s="38">
        <v>0.02</v>
      </c>
      <c r="AD146" s="38">
        <v>0.02</v>
      </c>
      <c r="AE146" s="38">
        <v>0.02</v>
      </c>
      <c r="AF146" s="38">
        <v>0.02</v>
      </c>
      <c r="AG146" s="38">
        <v>0.02</v>
      </c>
      <c r="AH146" s="38">
        <v>0.02</v>
      </c>
      <c r="AI146" s="38">
        <v>0.02</v>
      </c>
      <c r="AJ146" s="50">
        <v>0.02</v>
      </c>
      <c r="AK146" s="38"/>
      <c r="AL146" s="38"/>
      <c r="AN146" s="260">
        <f t="shared" si="7"/>
        <v>0.62000000000000022</v>
      </c>
      <c r="AO146" s="8">
        <v>86400</v>
      </c>
      <c r="AP146" s="261">
        <f t="shared" si="8"/>
        <v>53568.000000000022</v>
      </c>
    </row>
    <row r="147" spans="1:42" x14ac:dyDescent="0.25">
      <c r="A147" s="12"/>
      <c r="B147" s="16"/>
      <c r="C147" s="36" t="s">
        <v>115</v>
      </c>
      <c r="D147" s="37"/>
      <c r="F147" s="38">
        <v>0.02</v>
      </c>
      <c r="G147" s="38">
        <v>0.02</v>
      </c>
      <c r="H147" s="38">
        <v>0.02</v>
      </c>
      <c r="I147" s="38">
        <v>0.02</v>
      </c>
      <c r="J147" s="38">
        <v>0.02</v>
      </c>
      <c r="K147" s="38">
        <v>0.02</v>
      </c>
      <c r="L147" s="38">
        <v>0.02</v>
      </c>
      <c r="M147" s="38">
        <v>0.02</v>
      </c>
      <c r="N147" s="38">
        <v>0.02</v>
      </c>
      <c r="O147" s="38">
        <v>0.02</v>
      </c>
      <c r="P147" s="38">
        <v>0.02</v>
      </c>
      <c r="Q147" s="38">
        <v>0.02</v>
      </c>
      <c r="R147" s="38">
        <v>0.02</v>
      </c>
      <c r="S147" s="38">
        <v>0.02</v>
      </c>
      <c r="T147" s="38">
        <v>0.02</v>
      </c>
      <c r="U147" s="38">
        <v>0.02</v>
      </c>
      <c r="V147" s="38">
        <v>0.02</v>
      </c>
      <c r="W147" s="38">
        <v>0.02</v>
      </c>
      <c r="X147" s="38">
        <v>0.02</v>
      </c>
      <c r="Y147" s="38">
        <v>0.02</v>
      </c>
      <c r="Z147" s="38">
        <v>0.02</v>
      </c>
      <c r="AA147" s="38">
        <v>0.02</v>
      </c>
      <c r="AB147" s="38">
        <v>0.02</v>
      </c>
      <c r="AC147" s="38">
        <v>0.02</v>
      </c>
      <c r="AD147" s="38">
        <v>0.02</v>
      </c>
      <c r="AE147" s="38">
        <v>0.02</v>
      </c>
      <c r="AF147" s="38">
        <v>0.02</v>
      </c>
      <c r="AG147" s="38">
        <v>0.02</v>
      </c>
      <c r="AH147" s="38">
        <v>0.02</v>
      </c>
      <c r="AI147" s="38">
        <v>0.02</v>
      </c>
      <c r="AJ147" s="50">
        <v>0.02</v>
      </c>
      <c r="AK147" s="38"/>
      <c r="AL147" s="38"/>
      <c r="AN147" s="260">
        <f t="shared" si="7"/>
        <v>0.62000000000000022</v>
      </c>
      <c r="AO147" s="8">
        <v>86400</v>
      </c>
      <c r="AP147" s="261">
        <f t="shared" si="8"/>
        <v>53568.000000000022</v>
      </c>
    </row>
    <row r="148" spans="1:42" x14ac:dyDescent="0.25">
      <c r="A148" s="12"/>
      <c r="B148" s="16"/>
      <c r="C148" s="36" t="s">
        <v>116</v>
      </c>
      <c r="D148" s="37"/>
      <c r="F148" s="38">
        <v>1.4999999999999999E-2</v>
      </c>
      <c r="G148" s="38">
        <v>1.4999999999999999E-2</v>
      </c>
      <c r="H148" s="38">
        <v>1.4999999999999999E-2</v>
      </c>
      <c r="I148" s="38">
        <v>1.4999999999999999E-2</v>
      </c>
      <c r="J148" s="38">
        <v>1.4999999999999999E-2</v>
      </c>
      <c r="K148" s="38">
        <v>1.4999999999999999E-2</v>
      </c>
      <c r="L148" s="38">
        <v>1.4999999999999999E-2</v>
      </c>
      <c r="M148" s="38">
        <v>1.4999999999999999E-2</v>
      </c>
      <c r="N148" s="38">
        <v>1.4999999999999999E-2</v>
      </c>
      <c r="O148" s="38">
        <v>1.4999999999999999E-2</v>
      </c>
      <c r="P148" s="38">
        <v>1.4999999999999999E-2</v>
      </c>
      <c r="Q148" s="38">
        <v>1.4999999999999999E-2</v>
      </c>
      <c r="R148" s="38">
        <v>1.4999999999999999E-2</v>
      </c>
      <c r="S148" s="38">
        <v>1.4999999999999999E-2</v>
      </c>
      <c r="T148" s="38">
        <v>1.4999999999999999E-2</v>
      </c>
      <c r="U148" s="38">
        <v>1.4999999999999999E-2</v>
      </c>
      <c r="V148" s="38">
        <v>1.4999999999999999E-2</v>
      </c>
      <c r="W148" s="38">
        <v>1.4999999999999999E-2</v>
      </c>
      <c r="X148" s="38">
        <v>1.4999999999999999E-2</v>
      </c>
      <c r="Y148" s="38">
        <v>1.4999999999999999E-2</v>
      </c>
      <c r="Z148" s="38">
        <v>1.4999999999999999E-2</v>
      </c>
      <c r="AA148" s="38">
        <v>1.4999999999999999E-2</v>
      </c>
      <c r="AB148" s="38">
        <v>1.4999999999999999E-2</v>
      </c>
      <c r="AC148" s="38">
        <v>1.4999999999999999E-2</v>
      </c>
      <c r="AD148" s="38">
        <v>1.4999999999999999E-2</v>
      </c>
      <c r="AE148" s="38">
        <v>0.01</v>
      </c>
      <c r="AF148" s="38">
        <v>0.01</v>
      </c>
      <c r="AG148" s="38">
        <v>0.01</v>
      </c>
      <c r="AH148" s="38">
        <v>0.01</v>
      </c>
      <c r="AI148" s="38">
        <v>0.01</v>
      </c>
      <c r="AJ148" s="50">
        <v>0.01</v>
      </c>
      <c r="AK148" s="38"/>
      <c r="AL148" s="38"/>
      <c r="AN148" s="260">
        <f t="shared" si="7"/>
        <v>0.43500000000000028</v>
      </c>
      <c r="AO148" s="8">
        <v>86400</v>
      </c>
      <c r="AP148" s="261">
        <f t="shared" si="8"/>
        <v>37584.000000000022</v>
      </c>
    </row>
    <row r="149" spans="1:42" x14ac:dyDescent="0.25">
      <c r="A149" s="12"/>
      <c r="B149" s="16"/>
      <c r="C149" s="220" t="s">
        <v>117</v>
      </c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46"/>
      <c r="AK149" s="220"/>
      <c r="AL149" s="220"/>
      <c r="AN149" s="260">
        <f t="shared" si="7"/>
        <v>0</v>
      </c>
      <c r="AO149" s="8">
        <v>86400</v>
      </c>
      <c r="AP149" s="261">
        <f t="shared" si="8"/>
        <v>0</v>
      </c>
    </row>
    <row r="150" spans="1:42" x14ac:dyDescent="0.25">
      <c r="A150" s="42"/>
      <c r="B150" s="16"/>
      <c r="C150" s="43"/>
      <c r="D150" s="4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54"/>
      <c r="AK150" s="14"/>
      <c r="AL150" s="14"/>
      <c r="AN150" s="260"/>
      <c r="AO150" s="8"/>
      <c r="AP150" s="261"/>
    </row>
    <row r="151" spans="1:42" s="8" customFormat="1" ht="15.75" thickBot="1" x14ac:dyDescent="0.3">
      <c r="A151" s="42"/>
      <c r="B151" s="19"/>
      <c r="C151" s="20" t="s">
        <v>139</v>
      </c>
      <c r="D151" s="243"/>
      <c r="E151" s="46">
        <f>86400*SUM(F151:AJ151)</f>
        <v>29531952</v>
      </c>
      <c r="F151" s="51">
        <f>F44-SUM(F46:F56)+SUM(F58:F150)</f>
        <v>10.219999999999999</v>
      </c>
      <c r="G151" s="51">
        <f t="shared" ref="G151:Y151" si="9">G44-SUM(G46:G56)+SUM(G58:G150)</f>
        <v>10.039999999999999</v>
      </c>
      <c r="H151" s="51">
        <f>H44-SUM(H46:H56)+SUM(H58:H150)</f>
        <v>10.039999999999999</v>
      </c>
      <c r="I151" s="51">
        <f t="shared" si="9"/>
        <v>11.7</v>
      </c>
      <c r="J151" s="51">
        <f t="shared" si="9"/>
        <v>10.850000000000001</v>
      </c>
      <c r="K151" s="51">
        <f t="shared" si="9"/>
        <v>10.32</v>
      </c>
      <c r="L151" s="51">
        <f t="shared" si="9"/>
        <v>9.870000000000001</v>
      </c>
      <c r="M151" s="51">
        <f t="shared" si="9"/>
        <v>9.8600000000000012</v>
      </c>
      <c r="N151" s="51">
        <f t="shared" si="9"/>
        <v>9.64</v>
      </c>
      <c r="O151" s="51">
        <f t="shared" si="9"/>
        <v>9.34</v>
      </c>
      <c r="P151" s="51">
        <f t="shared" si="9"/>
        <v>9.1350000000000016</v>
      </c>
      <c r="Q151" s="51">
        <f t="shared" si="9"/>
        <v>8.8050000000000015</v>
      </c>
      <c r="R151" s="51">
        <f t="shared" si="9"/>
        <v>8.4750000000000014</v>
      </c>
      <c r="S151" s="51">
        <f t="shared" si="9"/>
        <v>8.6450000000000014</v>
      </c>
      <c r="T151" s="51">
        <f t="shared" si="9"/>
        <v>7.9650000000000016</v>
      </c>
      <c r="U151" s="51">
        <f t="shared" si="9"/>
        <v>8.4250000000000025</v>
      </c>
      <c r="V151" s="51">
        <f t="shared" si="9"/>
        <v>8.7350000000000012</v>
      </c>
      <c r="W151" s="51">
        <f t="shared" si="9"/>
        <v>11.15</v>
      </c>
      <c r="X151" s="51">
        <f t="shared" si="9"/>
        <v>11.25</v>
      </c>
      <c r="Y151" s="51">
        <f t="shared" si="9"/>
        <v>10.82</v>
      </c>
      <c r="Z151" s="51">
        <f>Z44-SUM(Z46:Z56)+SUM(Z58:Z150)</f>
        <v>10.879999999999999</v>
      </c>
      <c r="AA151" s="51">
        <f t="shared" ref="AA151:AG151" si="10">AA44-SUM(AA46:AA56)+SUM(AA58:AA150)</f>
        <v>11.12</v>
      </c>
      <c r="AB151" s="51">
        <f t="shared" si="10"/>
        <v>11.979999999999999</v>
      </c>
      <c r="AC151" s="51">
        <f t="shared" si="10"/>
        <v>11.7</v>
      </c>
      <c r="AD151" s="51">
        <f t="shared" si="10"/>
        <v>12.879999999999997</v>
      </c>
      <c r="AE151" s="51">
        <f t="shared" si="10"/>
        <v>13.664999999999999</v>
      </c>
      <c r="AF151" s="51">
        <f t="shared" si="10"/>
        <v>13.814999999999998</v>
      </c>
      <c r="AG151" s="51">
        <f t="shared" si="10"/>
        <v>14.244999999999997</v>
      </c>
      <c r="AH151" s="51">
        <f>AH44-SUM(AH46:AH56)+SUM(AH58:AH150)</f>
        <v>14.514999999999997</v>
      </c>
      <c r="AI151" s="51">
        <f t="shared" ref="AI151" si="11">AI44-SUM(AI46:AI56)+SUM(AI58:AI150)</f>
        <v>15.374999999999993</v>
      </c>
      <c r="AJ151" s="52">
        <f>AJ44-SUM(AJ46:AJ56)+SUM(AJ58:AJ150)</f>
        <v>16.344999999999992</v>
      </c>
      <c r="AK151" s="38">
        <f>AVERAGE(F151:AJ151)</f>
        <v>11.025967741935483</v>
      </c>
      <c r="AL151" s="38">
        <f>AK151*1000</f>
        <v>11025.967741935483</v>
      </c>
      <c r="AN151" s="262">
        <f t="shared" si="7"/>
        <v>341.80500000000001</v>
      </c>
      <c r="AO151" s="20">
        <v>86400</v>
      </c>
      <c r="AP151" s="263">
        <f t="shared" si="8"/>
        <v>29531952</v>
      </c>
    </row>
    <row r="152" spans="1:42" s="8" customFormat="1" ht="16.5" thickTop="1" thickBot="1" x14ac:dyDescent="0.3">
      <c r="A152" s="12"/>
      <c r="D152" s="14"/>
      <c r="E152" s="7"/>
      <c r="F152" s="38"/>
      <c r="G152" s="38"/>
      <c r="H152" s="38"/>
      <c r="I152" s="38"/>
      <c r="J152" s="38"/>
      <c r="K152" s="38"/>
      <c r="L152" s="38"/>
      <c r="M152" s="38"/>
      <c r="N152" s="38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N152" s="14"/>
      <c r="AP152" s="15"/>
    </row>
    <row r="153" spans="1:42" ht="15.75" thickTop="1" x14ac:dyDescent="0.25">
      <c r="A153" s="12"/>
      <c r="B153" s="23" t="s">
        <v>118</v>
      </c>
      <c r="C153" s="24" t="s">
        <v>119</v>
      </c>
      <c r="D153" s="9">
        <v>0.26</v>
      </c>
      <c r="E153" s="45"/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48">
        <v>0</v>
      </c>
      <c r="T153" s="48">
        <v>0</v>
      </c>
      <c r="U153" s="48">
        <v>0</v>
      </c>
      <c r="V153" s="48">
        <v>0</v>
      </c>
      <c r="W153" s="48">
        <v>0</v>
      </c>
      <c r="X153" s="48">
        <v>0</v>
      </c>
      <c r="Y153" s="48">
        <v>0</v>
      </c>
      <c r="Z153" s="48">
        <v>0</v>
      </c>
      <c r="AA153" s="48">
        <v>0</v>
      </c>
      <c r="AB153" s="48">
        <v>0</v>
      </c>
      <c r="AC153" s="48">
        <v>0</v>
      </c>
      <c r="AD153" s="48">
        <v>0</v>
      </c>
      <c r="AE153" s="48">
        <v>0</v>
      </c>
      <c r="AF153" s="48">
        <v>0</v>
      </c>
      <c r="AG153" s="48">
        <v>0</v>
      </c>
      <c r="AH153" s="48">
        <v>0</v>
      </c>
      <c r="AI153" s="48">
        <v>0</v>
      </c>
      <c r="AJ153" s="49">
        <v>0</v>
      </c>
      <c r="AK153" s="38"/>
      <c r="AL153" s="38"/>
      <c r="AN153" s="258">
        <f t="shared" si="7"/>
        <v>0</v>
      </c>
      <c r="AO153" s="10">
        <v>86400</v>
      </c>
      <c r="AP153" s="259">
        <f t="shared" si="8"/>
        <v>0</v>
      </c>
    </row>
    <row r="154" spans="1:42" x14ac:dyDescent="0.25">
      <c r="A154" s="12"/>
      <c r="B154" s="16"/>
      <c r="C154" s="17" t="s">
        <v>120</v>
      </c>
      <c r="D154" s="14">
        <v>0.25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0</v>
      </c>
      <c r="T154" s="38">
        <v>0</v>
      </c>
      <c r="U154" s="38">
        <v>0</v>
      </c>
      <c r="V154" s="38">
        <v>0</v>
      </c>
      <c r="W154" s="38">
        <v>0</v>
      </c>
      <c r="X154" s="38">
        <v>0</v>
      </c>
      <c r="Y154" s="38">
        <v>0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50">
        <v>0</v>
      </c>
      <c r="AK154" s="38"/>
      <c r="AL154" s="38"/>
      <c r="AN154" s="260">
        <f t="shared" si="7"/>
        <v>0</v>
      </c>
      <c r="AO154" s="8">
        <v>86400</v>
      </c>
      <c r="AP154" s="261">
        <f t="shared" si="8"/>
        <v>0</v>
      </c>
    </row>
    <row r="155" spans="1:42" x14ac:dyDescent="0.25">
      <c r="A155" s="42"/>
      <c r="B155" s="16"/>
      <c r="C155" s="17" t="s">
        <v>121</v>
      </c>
      <c r="D155" s="14">
        <v>0.24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  <c r="U155" s="38">
        <v>0</v>
      </c>
      <c r="V155" s="38">
        <v>0</v>
      </c>
      <c r="W155" s="38">
        <v>0</v>
      </c>
      <c r="X155" s="38">
        <v>0</v>
      </c>
      <c r="Y155" s="38">
        <v>0</v>
      </c>
      <c r="Z155" s="38">
        <v>0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50">
        <v>0</v>
      </c>
      <c r="AK155" s="38"/>
      <c r="AL155" s="38"/>
      <c r="AN155" s="260">
        <f t="shared" si="7"/>
        <v>0</v>
      </c>
      <c r="AO155" s="8">
        <v>86400</v>
      </c>
      <c r="AP155" s="261">
        <f t="shared" si="8"/>
        <v>0</v>
      </c>
    </row>
    <row r="156" spans="1:42" x14ac:dyDescent="0.25">
      <c r="A156" s="42"/>
      <c r="B156" s="16"/>
      <c r="C156" s="17"/>
      <c r="D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54"/>
      <c r="AK156" s="14"/>
      <c r="AL156" s="14"/>
      <c r="AN156" s="260"/>
      <c r="AO156" s="8"/>
      <c r="AP156" s="261"/>
    </row>
    <row r="157" spans="1:42" s="8" customFormat="1" ht="15.75" thickBot="1" x14ac:dyDescent="0.3">
      <c r="A157" s="39"/>
      <c r="B157" s="19"/>
      <c r="C157" s="26" t="s">
        <v>139</v>
      </c>
      <c r="D157" s="243"/>
      <c r="E157" s="46">
        <f>86400*SUM(F157:AJ157)</f>
        <v>0</v>
      </c>
      <c r="F157" s="51">
        <f>SUM(F153:F155)</f>
        <v>0</v>
      </c>
      <c r="G157" s="51">
        <f t="shared" ref="G157:AJ157" si="12">SUM(G153:G155)</f>
        <v>0</v>
      </c>
      <c r="H157" s="51">
        <f t="shared" si="12"/>
        <v>0</v>
      </c>
      <c r="I157" s="51">
        <f t="shared" si="12"/>
        <v>0</v>
      </c>
      <c r="J157" s="51">
        <f>SUM(J153:J155)</f>
        <v>0</v>
      </c>
      <c r="K157" s="51">
        <f t="shared" si="12"/>
        <v>0</v>
      </c>
      <c r="L157" s="51">
        <f t="shared" si="12"/>
        <v>0</v>
      </c>
      <c r="M157" s="51">
        <f t="shared" si="12"/>
        <v>0</v>
      </c>
      <c r="N157" s="51">
        <f t="shared" si="12"/>
        <v>0</v>
      </c>
      <c r="O157" s="51">
        <f>SUM(O153:O155)</f>
        <v>0</v>
      </c>
      <c r="P157" s="51">
        <f t="shared" si="12"/>
        <v>0</v>
      </c>
      <c r="Q157" s="51">
        <f>SUM(Q153:Q155)</f>
        <v>0</v>
      </c>
      <c r="R157" s="51">
        <f t="shared" si="12"/>
        <v>0</v>
      </c>
      <c r="S157" s="51">
        <f t="shared" si="12"/>
        <v>0</v>
      </c>
      <c r="T157" s="51">
        <f t="shared" si="12"/>
        <v>0</v>
      </c>
      <c r="U157" s="51">
        <f t="shared" si="12"/>
        <v>0</v>
      </c>
      <c r="V157" s="51">
        <f t="shared" si="12"/>
        <v>0</v>
      </c>
      <c r="W157" s="51">
        <f t="shared" si="12"/>
        <v>0</v>
      </c>
      <c r="X157" s="51">
        <f t="shared" si="12"/>
        <v>0</v>
      </c>
      <c r="Y157" s="51">
        <f t="shared" si="12"/>
        <v>0</v>
      </c>
      <c r="Z157" s="51">
        <f t="shared" si="12"/>
        <v>0</v>
      </c>
      <c r="AA157" s="51">
        <f t="shared" si="12"/>
        <v>0</v>
      </c>
      <c r="AB157" s="51">
        <f t="shared" si="12"/>
        <v>0</v>
      </c>
      <c r="AC157" s="51">
        <f t="shared" si="12"/>
        <v>0</v>
      </c>
      <c r="AD157" s="51">
        <f t="shared" si="12"/>
        <v>0</v>
      </c>
      <c r="AE157" s="51">
        <f t="shared" si="12"/>
        <v>0</v>
      </c>
      <c r="AF157" s="51">
        <f t="shared" si="12"/>
        <v>0</v>
      </c>
      <c r="AG157" s="51">
        <f t="shared" si="12"/>
        <v>0</v>
      </c>
      <c r="AH157" s="51">
        <f t="shared" si="12"/>
        <v>0</v>
      </c>
      <c r="AI157" s="51">
        <f t="shared" si="12"/>
        <v>0</v>
      </c>
      <c r="AJ157" s="52">
        <f t="shared" si="12"/>
        <v>0</v>
      </c>
      <c r="AK157" s="38"/>
      <c r="AL157" s="38"/>
      <c r="AN157" s="262">
        <f t="shared" si="7"/>
        <v>0</v>
      </c>
      <c r="AO157" s="20">
        <v>86400</v>
      </c>
      <c r="AP157" s="263">
        <f t="shared" si="8"/>
        <v>0</v>
      </c>
    </row>
    <row r="158" spans="1:42" ht="16.5" thickTop="1" thickBot="1" x14ac:dyDescent="0.3">
      <c r="F158" s="253" t="s">
        <v>408</v>
      </c>
    </row>
    <row r="159" spans="1:42" ht="24.75" thickTop="1" thickBot="1" x14ac:dyDescent="0.4">
      <c r="A159" s="247" t="s">
        <v>409</v>
      </c>
      <c r="B159" s="248"/>
      <c r="C159" s="248"/>
      <c r="D159" s="249" t="s">
        <v>405</v>
      </c>
      <c r="E159" s="250">
        <f t="shared" ref="E159:AJ159" si="13">E157+E151+E40+E22+E11</f>
        <v>51321168</v>
      </c>
      <c r="F159" s="251">
        <f t="shared" si="13"/>
        <v>19.230000000000004</v>
      </c>
      <c r="G159" s="251">
        <f t="shared" si="13"/>
        <v>19.02</v>
      </c>
      <c r="H159" s="251">
        <f t="shared" si="13"/>
        <v>19.050000000000004</v>
      </c>
      <c r="I159" s="251">
        <f t="shared" si="13"/>
        <v>19.540000000000003</v>
      </c>
      <c r="J159" s="251">
        <f t="shared" si="13"/>
        <v>18.750000000000007</v>
      </c>
      <c r="K159" s="251">
        <f t="shared" si="13"/>
        <v>18.75</v>
      </c>
      <c r="L159" s="251">
        <f t="shared" si="13"/>
        <v>18.03</v>
      </c>
      <c r="M159" s="251">
        <f t="shared" si="13"/>
        <v>18.520000000000003</v>
      </c>
      <c r="N159" s="251">
        <f t="shared" si="13"/>
        <v>18.279999999999998</v>
      </c>
      <c r="O159" s="251">
        <f t="shared" si="13"/>
        <v>17.96</v>
      </c>
      <c r="P159" s="251">
        <f t="shared" si="13"/>
        <v>16.765000000000001</v>
      </c>
      <c r="Q159" s="251">
        <f t="shared" si="13"/>
        <v>16.035</v>
      </c>
      <c r="R159" s="251">
        <f t="shared" si="13"/>
        <v>15.785</v>
      </c>
      <c r="S159" s="251">
        <f t="shared" si="13"/>
        <v>16.085000000000001</v>
      </c>
      <c r="T159" s="251">
        <f t="shared" si="13"/>
        <v>14.615000000000002</v>
      </c>
      <c r="U159" s="251">
        <f t="shared" si="13"/>
        <v>15.375000000000004</v>
      </c>
      <c r="V159" s="251">
        <f t="shared" si="13"/>
        <v>15.845000000000002</v>
      </c>
      <c r="W159" s="251">
        <f t="shared" si="13"/>
        <v>18.82</v>
      </c>
      <c r="X159" s="251">
        <f t="shared" si="13"/>
        <v>18.889999999999997</v>
      </c>
      <c r="Y159" s="251">
        <f t="shared" si="13"/>
        <v>18.46</v>
      </c>
      <c r="Z159" s="251">
        <f t="shared" si="13"/>
        <v>18.509999999999998</v>
      </c>
      <c r="AA159" s="251">
        <f t="shared" si="13"/>
        <v>18.759999999999998</v>
      </c>
      <c r="AB159" s="251">
        <f t="shared" si="13"/>
        <v>19.609999999999996</v>
      </c>
      <c r="AC159" s="251">
        <f t="shared" si="13"/>
        <v>19.32</v>
      </c>
      <c r="AD159" s="251">
        <f t="shared" si="13"/>
        <v>21.179999999999996</v>
      </c>
      <c r="AE159" s="251">
        <f t="shared" si="13"/>
        <v>22.694999999999997</v>
      </c>
      <c r="AF159" s="251">
        <f t="shared" si="13"/>
        <v>23.274999999999995</v>
      </c>
      <c r="AG159" s="251">
        <f t="shared" si="13"/>
        <v>23.624999999999996</v>
      </c>
      <c r="AH159" s="251">
        <f t="shared" si="13"/>
        <v>23.384999999999994</v>
      </c>
      <c r="AI159" s="251">
        <f t="shared" si="13"/>
        <v>24.26499999999999</v>
      </c>
      <c r="AJ159" s="252">
        <f t="shared" si="13"/>
        <v>25.564999999999994</v>
      </c>
      <c r="AK159" s="333"/>
      <c r="AL159" s="333"/>
      <c r="AP159" s="28">
        <f>SUM(AP157+AP151+AP40+AP22+AP11)</f>
        <v>51321168</v>
      </c>
    </row>
    <row r="160" spans="1:42" ht="16.5" thickTop="1" thickBot="1" x14ac:dyDescent="0.3">
      <c r="E160" s="244" t="s">
        <v>414</v>
      </c>
      <c r="F160" s="238">
        <f t="shared" ref="F160:AJ160" si="14">86400*F159</f>
        <v>1661472.0000000002</v>
      </c>
      <c r="G160" s="239">
        <f t="shared" si="14"/>
        <v>1643328</v>
      </c>
      <c r="H160" s="239">
        <f>86400*H159</f>
        <v>1645920.0000000005</v>
      </c>
      <c r="I160" s="239">
        <f>86400*I159</f>
        <v>1688256.0000000002</v>
      </c>
      <c r="J160" s="239">
        <f t="shared" si="14"/>
        <v>1620000.0000000007</v>
      </c>
      <c r="K160" s="239">
        <f t="shared" si="14"/>
        <v>1620000</v>
      </c>
      <c r="L160" s="239">
        <f t="shared" si="14"/>
        <v>1557792</v>
      </c>
      <c r="M160" s="239">
        <f t="shared" si="14"/>
        <v>1600128.0000000002</v>
      </c>
      <c r="N160" s="239">
        <f t="shared" si="14"/>
        <v>1579391.9999999998</v>
      </c>
      <c r="O160" s="239">
        <f t="shared" si="14"/>
        <v>1551744</v>
      </c>
      <c r="P160" s="239">
        <f t="shared" si="14"/>
        <v>1448496</v>
      </c>
      <c r="Q160" s="239">
        <f t="shared" si="14"/>
        <v>1385424</v>
      </c>
      <c r="R160" s="239">
        <f t="shared" si="14"/>
        <v>1363824</v>
      </c>
      <c r="S160" s="239">
        <f t="shared" si="14"/>
        <v>1389744</v>
      </c>
      <c r="T160" s="239">
        <f t="shared" si="14"/>
        <v>1262736.0000000002</v>
      </c>
      <c r="U160" s="239">
        <f t="shared" si="14"/>
        <v>1328400.0000000002</v>
      </c>
      <c r="V160" s="239">
        <f t="shared" si="14"/>
        <v>1369008.0000000002</v>
      </c>
      <c r="W160" s="239">
        <f t="shared" si="14"/>
        <v>1626048</v>
      </c>
      <c r="X160" s="239">
        <f t="shared" si="14"/>
        <v>1632095.9999999998</v>
      </c>
      <c r="Y160" s="239">
        <f t="shared" si="14"/>
        <v>1594944</v>
      </c>
      <c r="Z160" s="239">
        <f t="shared" si="14"/>
        <v>1599263.9999999998</v>
      </c>
      <c r="AA160" s="239">
        <f t="shared" si="14"/>
        <v>1620863.9999999998</v>
      </c>
      <c r="AB160" s="239">
        <f t="shared" si="14"/>
        <v>1694303.9999999995</v>
      </c>
      <c r="AC160" s="239">
        <f t="shared" si="14"/>
        <v>1669248</v>
      </c>
      <c r="AD160" s="239">
        <f t="shared" si="14"/>
        <v>1829951.9999999998</v>
      </c>
      <c r="AE160" s="239">
        <f t="shared" si="14"/>
        <v>1960847.9999999998</v>
      </c>
      <c r="AF160" s="239">
        <f t="shared" si="14"/>
        <v>2010959.9999999995</v>
      </c>
      <c r="AG160" s="239">
        <f t="shared" si="14"/>
        <v>2041199.9999999998</v>
      </c>
      <c r="AH160" s="239">
        <f t="shared" si="14"/>
        <v>2020463.9999999995</v>
      </c>
      <c r="AI160" s="239">
        <f t="shared" si="14"/>
        <v>2096495.9999999991</v>
      </c>
      <c r="AJ160" s="240">
        <f t="shared" si="14"/>
        <v>2208815.9999999995</v>
      </c>
      <c r="AK160" s="334"/>
      <c r="AL160" s="334"/>
      <c r="AM160" s="241"/>
    </row>
    <row r="161" spans="5:39" ht="15.75" thickTop="1" x14ac:dyDescent="0.25">
      <c r="E161" s="245" t="s">
        <v>404</v>
      </c>
      <c r="AM161" s="241"/>
    </row>
  </sheetData>
  <conditionalFormatting sqref="F5:AL6 F8:AL9">
    <cfRule type="cellIs" dxfId="80" priority="24" operator="greaterThan">
      <formula>0</formula>
    </cfRule>
  </conditionalFormatting>
  <conditionalFormatting sqref="F13:AL14 F16:AL18">
    <cfRule type="cellIs" dxfId="79" priority="23" operator="greaterThan">
      <formula>0</formula>
    </cfRule>
  </conditionalFormatting>
  <conditionalFormatting sqref="F27:AL38">
    <cfRule type="cellIs" dxfId="78" priority="22" operator="greaterThan">
      <formula>0</formula>
    </cfRule>
  </conditionalFormatting>
  <conditionalFormatting sqref="W97:AL126 W128:AL129 W131:AL131 W133:AL133 W135:AL136 W138:AL141 W145:AL148 F44:AL94">
    <cfRule type="cellIs" dxfId="77" priority="21" operator="greaterThan">
      <formula>0</formula>
    </cfRule>
  </conditionalFormatting>
  <conditionalFormatting sqref="F153:AL155">
    <cfRule type="cellIs" dxfId="76" priority="20" operator="greaterThan">
      <formula>0</formula>
    </cfRule>
  </conditionalFormatting>
  <conditionalFormatting sqref="F97:F126 F128:F129 F131 F133 F135:F136 F138:F141 F145:F148">
    <cfRule type="cellIs" dxfId="75" priority="19" operator="greaterThan">
      <formula>0</formula>
    </cfRule>
  </conditionalFormatting>
  <conditionalFormatting sqref="G97:G126 G128:G129 G131 G133 G135:G136 G138:G141 G145:G148">
    <cfRule type="cellIs" dxfId="74" priority="18" operator="greaterThan">
      <formula>0</formula>
    </cfRule>
  </conditionalFormatting>
  <conditionalFormatting sqref="H97:H126 H128:H129 H131 H133 H135:H136 H138:H141 H145:H148">
    <cfRule type="cellIs" dxfId="73" priority="17" operator="greaterThan">
      <formula>0</formula>
    </cfRule>
  </conditionalFormatting>
  <conditionalFormatting sqref="I97:I126 I128:I129 I131 I133 I135:I136 I138:I141 I145:I148">
    <cfRule type="cellIs" dxfId="72" priority="16" operator="greaterThan">
      <formula>0</formula>
    </cfRule>
  </conditionalFormatting>
  <conditionalFormatting sqref="J97:J126 J128:J129 J131 J133 J135:J136 J138:J141 J145:J148">
    <cfRule type="cellIs" dxfId="71" priority="15" operator="greaterThan">
      <formula>0</formula>
    </cfRule>
  </conditionalFormatting>
  <conditionalFormatting sqref="K97:K126 K128:K129 K131 K133 K135:K136 K138:K141 K145:K148">
    <cfRule type="cellIs" dxfId="70" priority="14" operator="greaterThan">
      <formula>0</formula>
    </cfRule>
  </conditionalFormatting>
  <conditionalFormatting sqref="L97:L126 L128:L129 L131 L133 L135:L136 L138:L141 L145:L148">
    <cfRule type="cellIs" dxfId="69" priority="13" operator="greaterThan">
      <formula>0</formula>
    </cfRule>
  </conditionalFormatting>
  <conditionalFormatting sqref="M97:M126 M128:M129 M131 M133 M135:M136 M138:M141 M145:M148">
    <cfRule type="cellIs" dxfId="68" priority="12" operator="greaterThan">
      <formula>0</formula>
    </cfRule>
  </conditionalFormatting>
  <conditionalFormatting sqref="N97:N126 N128:N129 N131 N133 N135:N136 N138:N141 N145:N148">
    <cfRule type="cellIs" dxfId="67" priority="11" operator="greaterThan">
      <formula>0</formula>
    </cfRule>
  </conditionalFormatting>
  <conditionalFormatting sqref="O97:O126 O128:O129 O131 O133 O135:O136 O138:O141 O145:O148">
    <cfRule type="cellIs" dxfId="66" priority="10" operator="greaterThan">
      <formula>0</formula>
    </cfRule>
  </conditionalFormatting>
  <conditionalFormatting sqref="F24">
    <cfRule type="cellIs" dxfId="65" priority="9" operator="greaterThan">
      <formula>0</formula>
    </cfRule>
  </conditionalFormatting>
  <conditionalFormatting sqref="F25:AL25">
    <cfRule type="cellIs" dxfId="64" priority="8" operator="greaterThan">
      <formula>0</formula>
    </cfRule>
  </conditionalFormatting>
  <conditionalFormatting sqref="P97:P126 P128:P129 P131 P133 P135:P136 P138:P141 P145:P148">
    <cfRule type="cellIs" dxfId="63" priority="7" operator="greaterThan">
      <formula>0</formula>
    </cfRule>
  </conditionalFormatting>
  <conditionalFormatting sqref="Q97:Q126 Q128:Q129 Q131 Q133 Q135:Q136 Q138:Q141 Q145:Q148">
    <cfRule type="cellIs" dxfId="62" priority="6" operator="greaterThan">
      <formula>0</formula>
    </cfRule>
  </conditionalFormatting>
  <conditionalFormatting sqref="R97:R126 R128:R129 R131 R133 R135:R136 R138:R141 R145:R148">
    <cfRule type="cellIs" dxfId="61" priority="5" operator="greaterThan">
      <formula>0</formula>
    </cfRule>
  </conditionalFormatting>
  <conditionalFormatting sqref="S97:S126 S128:S129 S131 S133 S135:S136 S138:S141 S145:S148">
    <cfRule type="cellIs" dxfId="60" priority="4" operator="greaterThan">
      <formula>0</formula>
    </cfRule>
  </conditionalFormatting>
  <conditionalFormatting sqref="T97:T126 T128:T129 T131 T133 T135:T136 T138:T141 T145:T148">
    <cfRule type="cellIs" dxfId="59" priority="3" operator="greaterThan">
      <formula>0</formula>
    </cfRule>
  </conditionalFormatting>
  <conditionalFormatting sqref="U97:U126 U128:U129 U131 U133 U135:U136 U138:U141 U145:U148">
    <cfRule type="cellIs" dxfId="58" priority="2" operator="greaterThan">
      <formula>0</formula>
    </cfRule>
  </conditionalFormatting>
  <conditionalFormatting sqref="V97:V126 V128:V129 V131 V133 V135:V136 V138:V141 V145:V148">
    <cfRule type="cellIs" dxfId="57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P161"/>
  <sheetViews>
    <sheetView zoomScaleNormal="100" workbookViewId="0">
      <pane xSplit="5" ySplit="4" topLeftCell="AA86" activePane="bottomRight" state="frozen"/>
      <selection pane="topRight" activeCell="O1" sqref="O1"/>
      <selection pane="bottomLeft" activeCell="A4" sqref="A4"/>
      <selection pane="bottomRight" activeCell="C90" sqref="C90"/>
    </sheetView>
  </sheetViews>
  <sheetFormatPr defaultRowHeight="15" x14ac:dyDescent="0.25"/>
  <cols>
    <col min="1" max="1" width="18.140625" customWidth="1"/>
    <col min="2" max="2" width="22.28515625" bestFit="1" customWidth="1"/>
    <col min="3" max="3" width="40.42578125" bestFit="1" customWidth="1"/>
    <col min="4" max="4" width="11.42578125" style="4" bestFit="1" customWidth="1"/>
    <col min="5" max="5" width="17.42578125" style="7" customWidth="1"/>
    <col min="6" max="14" width="9.140625" style="38" customWidth="1"/>
    <col min="15" max="16" width="9.140625" style="14" customWidth="1"/>
    <col min="17" max="20" width="9.140625" style="14"/>
    <col min="21" max="21" width="9.140625" style="38"/>
    <col min="22" max="23" width="9.140625" style="14"/>
    <col min="24" max="26" width="9.140625" style="4"/>
    <col min="27" max="27" width="9.140625" style="14"/>
    <col min="28" max="29" width="9.140625" style="4"/>
    <col min="30" max="30" width="9.140625" style="4" customWidth="1"/>
    <col min="31" max="37" width="9.140625" style="4"/>
    <col min="38" max="38" width="9.5703125" style="4" bestFit="1" customWidth="1"/>
    <col min="42" max="42" width="13.5703125" customWidth="1"/>
    <col min="248" max="248" width="13.42578125" bestFit="1" customWidth="1"/>
    <col min="249" max="249" width="22.28515625" bestFit="1" customWidth="1"/>
    <col min="250" max="250" width="27.5703125" bestFit="1" customWidth="1"/>
    <col min="251" max="251" width="9.7109375" bestFit="1" customWidth="1"/>
    <col min="252" max="253" width="9.7109375" customWidth="1"/>
    <col min="254" max="254" width="14.140625" customWidth="1"/>
    <col min="255" max="255" width="15.42578125" bestFit="1" customWidth="1"/>
    <col min="256" max="256" width="15.140625" bestFit="1" customWidth="1"/>
    <col min="257" max="258" width="11.28515625" bestFit="1" customWidth="1"/>
    <col min="259" max="259" width="12" customWidth="1"/>
    <col min="260" max="260" width="13.140625" customWidth="1"/>
    <col min="261" max="266" width="7.7109375" customWidth="1"/>
    <col min="267" max="267" width="8.5703125" bestFit="1" customWidth="1"/>
    <col min="268" max="269" width="7.7109375" customWidth="1"/>
    <col min="270" max="270" width="8.5703125" bestFit="1" customWidth="1"/>
    <col min="271" max="271" width="7.7109375" customWidth="1"/>
    <col min="504" max="504" width="13.42578125" bestFit="1" customWidth="1"/>
    <col min="505" max="505" width="22.28515625" bestFit="1" customWidth="1"/>
    <col min="506" max="506" width="27.5703125" bestFit="1" customWidth="1"/>
    <col min="507" max="507" width="9.7109375" bestFit="1" customWidth="1"/>
    <col min="508" max="509" width="9.7109375" customWidth="1"/>
    <col min="510" max="510" width="14.140625" customWidth="1"/>
    <col min="511" max="511" width="15.42578125" bestFit="1" customWidth="1"/>
    <col min="512" max="512" width="15.140625" bestFit="1" customWidth="1"/>
    <col min="513" max="514" width="11.28515625" bestFit="1" customWidth="1"/>
    <col min="515" max="515" width="12" customWidth="1"/>
    <col min="516" max="516" width="13.140625" customWidth="1"/>
    <col min="517" max="522" width="7.7109375" customWidth="1"/>
    <col min="523" max="523" width="8.5703125" bestFit="1" customWidth="1"/>
    <col min="524" max="525" width="7.7109375" customWidth="1"/>
    <col min="526" max="526" width="8.5703125" bestFit="1" customWidth="1"/>
    <col min="527" max="527" width="7.7109375" customWidth="1"/>
    <col min="760" max="760" width="13.42578125" bestFit="1" customWidth="1"/>
    <col min="761" max="761" width="22.28515625" bestFit="1" customWidth="1"/>
    <col min="762" max="762" width="27.5703125" bestFit="1" customWidth="1"/>
    <col min="763" max="763" width="9.7109375" bestFit="1" customWidth="1"/>
    <col min="764" max="765" width="9.7109375" customWidth="1"/>
    <col min="766" max="766" width="14.140625" customWidth="1"/>
    <col min="767" max="767" width="15.42578125" bestFit="1" customWidth="1"/>
    <col min="768" max="768" width="15.140625" bestFit="1" customWidth="1"/>
    <col min="769" max="770" width="11.28515625" bestFit="1" customWidth="1"/>
    <col min="771" max="771" width="12" customWidth="1"/>
    <col min="772" max="772" width="13.140625" customWidth="1"/>
    <col min="773" max="778" width="7.7109375" customWidth="1"/>
    <col min="779" max="779" width="8.5703125" bestFit="1" customWidth="1"/>
    <col min="780" max="781" width="7.7109375" customWidth="1"/>
    <col min="782" max="782" width="8.5703125" bestFit="1" customWidth="1"/>
    <col min="783" max="783" width="7.7109375" customWidth="1"/>
    <col min="1016" max="1016" width="13.42578125" bestFit="1" customWidth="1"/>
    <col min="1017" max="1017" width="22.28515625" bestFit="1" customWidth="1"/>
    <col min="1018" max="1018" width="27.5703125" bestFit="1" customWidth="1"/>
    <col min="1019" max="1019" width="9.7109375" bestFit="1" customWidth="1"/>
    <col min="1020" max="1021" width="9.7109375" customWidth="1"/>
    <col min="1022" max="1022" width="14.140625" customWidth="1"/>
    <col min="1023" max="1023" width="15.42578125" bestFit="1" customWidth="1"/>
    <col min="1024" max="1024" width="15.140625" bestFit="1" customWidth="1"/>
    <col min="1025" max="1026" width="11.28515625" bestFit="1" customWidth="1"/>
    <col min="1027" max="1027" width="12" customWidth="1"/>
    <col min="1028" max="1028" width="13.140625" customWidth="1"/>
    <col min="1029" max="1034" width="7.7109375" customWidth="1"/>
    <col min="1035" max="1035" width="8.5703125" bestFit="1" customWidth="1"/>
    <col min="1036" max="1037" width="7.7109375" customWidth="1"/>
    <col min="1038" max="1038" width="8.5703125" bestFit="1" customWidth="1"/>
    <col min="1039" max="1039" width="7.7109375" customWidth="1"/>
    <col min="1272" max="1272" width="13.42578125" bestFit="1" customWidth="1"/>
    <col min="1273" max="1273" width="22.28515625" bestFit="1" customWidth="1"/>
    <col min="1274" max="1274" width="27.5703125" bestFit="1" customWidth="1"/>
    <col min="1275" max="1275" width="9.7109375" bestFit="1" customWidth="1"/>
    <col min="1276" max="1277" width="9.7109375" customWidth="1"/>
    <col min="1278" max="1278" width="14.140625" customWidth="1"/>
    <col min="1279" max="1279" width="15.42578125" bestFit="1" customWidth="1"/>
    <col min="1280" max="1280" width="15.140625" bestFit="1" customWidth="1"/>
    <col min="1281" max="1282" width="11.28515625" bestFit="1" customWidth="1"/>
    <col min="1283" max="1283" width="12" customWidth="1"/>
    <col min="1284" max="1284" width="13.140625" customWidth="1"/>
    <col min="1285" max="1290" width="7.7109375" customWidth="1"/>
    <col min="1291" max="1291" width="8.5703125" bestFit="1" customWidth="1"/>
    <col min="1292" max="1293" width="7.7109375" customWidth="1"/>
    <col min="1294" max="1294" width="8.5703125" bestFit="1" customWidth="1"/>
    <col min="1295" max="1295" width="7.7109375" customWidth="1"/>
    <col min="1528" max="1528" width="13.42578125" bestFit="1" customWidth="1"/>
    <col min="1529" max="1529" width="22.28515625" bestFit="1" customWidth="1"/>
    <col min="1530" max="1530" width="27.5703125" bestFit="1" customWidth="1"/>
    <col min="1531" max="1531" width="9.7109375" bestFit="1" customWidth="1"/>
    <col min="1532" max="1533" width="9.7109375" customWidth="1"/>
    <col min="1534" max="1534" width="14.140625" customWidth="1"/>
    <col min="1535" max="1535" width="15.42578125" bestFit="1" customWidth="1"/>
    <col min="1536" max="1536" width="15.140625" bestFit="1" customWidth="1"/>
    <col min="1537" max="1538" width="11.28515625" bestFit="1" customWidth="1"/>
    <col min="1539" max="1539" width="12" customWidth="1"/>
    <col min="1540" max="1540" width="13.140625" customWidth="1"/>
    <col min="1541" max="1546" width="7.7109375" customWidth="1"/>
    <col min="1547" max="1547" width="8.5703125" bestFit="1" customWidth="1"/>
    <col min="1548" max="1549" width="7.7109375" customWidth="1"/>
    <col min="1550" max="1550" width="8.5703125" bestFit="1" customWidth="1"/>
    <col min="1551" max="1551" width="7.7109375" customWidth="1"/>
    <col min="1784" max="1784" width="13.42578125" bestFit="1" customWidth="1"/>
    <col min="1785" max="1785" width="22.28515625" bestFit="1" customWidth="1"/>
    <col min="1786" max="1786" width="27.5703125" bestFit="1" customWidth="1"/>
    <col min="1787" max="1787" width="9.7109375" bestFit="1" customWidth="1"/>
    <col min="1788" max="1789" width="9.7109375" customWidth="1"/>
    <col min="1790" max="1790" width="14.140625" customWidth="1"/>
    <col min="1791" max="1791" width="15.42578125" bestFit="1" customWidth="1"/>
    <col min="1792" max="1792" width="15.140625" bestFit="1" customWidth="1"/>
    <col min="1793" max="1794" width="11.28515625" bestFit="1" customWidth="1"/>
    <col min="1795" max="1795" width="12" customWidth="1"/>
    <col min="1796" max="1796" width="13.140625" customWidth="1"/>
    <col min="1797" max="1802" width="7.7109375" customWidth="1"/>
    <col min="1803" max="1803" width="8.5703125" bestFit="1" customWidth="1"/>
    <col min="1804" max="1805" width="7.7109375" customWidth="1"/>
    <col min="1806" max="1806" width="8.5703125" bestFit="1" customWidth="1"/>
    <col min="1807" max="1807" width="7.7109375" customWidth="1"/>
    <col min="2040" max="2040" width="13.42578125" bestFit="1" customWidth="1"/>
    <col min="2041" max="2041" width="22.28515625" bestFit="1" customWidth="1"/>
    <col min="2042" max="2042" width="27.5703125" bestFit="1" customWidth="1"/>
    <col min="2043" max="2043" width="9.7109375" bestFit="1" customWidth="1"/>
    <col min="2044" max="2045" width="9.7109375" customWidth="1"/>
    <col min="2046" max="2046" width="14.140625" customWidth="1"/>
    <col min="2047" max="2047" width="15.42578125" bestFit="1" customWidth="1"/>
    <col min="2048" max="2048" width="15.140625" bestFit="1" customWidth="1"/>
    <col min="2049" max="2050" width="11.28515625" bestFit="1" customWidth="1"/>
    <col min="2051" max="2051" width="12" customWidth="1"/>
    <col min="2052" max="2052" width="13.140625" customWidth="1"/>
    <col min="2053" max="2058" width="7.7109375" customWidth="1"/>
    <col min="2059" max="2059" width="8.5703125" bestFit="1" customWidth="1"/>
    <col min="2060" max="2061" width="7.7109375" customWidth="1"/>
    <col min="2062" max="2062" width="8.5703125" bestFit="1" customWidth="1"/>
    <col min="2063" max="2063" width="7.7109375" customWidth="1"/>
    <col min="2296" max="2296" width="13.42578125" bestFit="1" customWidth="1"/>
    <col min="2297" max="2297" width="22.28515625" bestFit="1" customWidth="1"/>
    <col min="2298" max="2298" width="27.5703125" bestFit="1" customWidth="1"/>
    <col min="2299" max="2299" width="9.7109375" bestFit="1" customWidth="1"/>
    <col min="2300" max="2301" width="9.7109375" customWidth="1"/>
    <col min="2302" max="2302" width="14.140625" customWidth="1"/>
    <col min="2303" max="2303" width="15.42578125" bestFit="1" customWidth="1"/>
    <col min="2304" max="2304" width="15.140625" bestFit="1" customWidth="1"/>
    <col min="2305" max="2306" width="11.28515625" bestFit="1" customWidth="1"/>
    <col min="2307" max="2307" width="12" customWidth="1"/>
    <col min="2308" max="2308" width="13.140625" customWidth="1"/>
    <col min="2309" max="2314" width="7.7109375" customWidth="1"/>
    <col min="2315" max="2315" width="8.5703125" bestFit="1" customWidth="1"/>
    <col min="2316" max="2317" width="7.7109375" customWidth="1"/>
    <col min="2318" max="2318" width="8.5703125" bestFit="1" customWidth="1"/>
    <col min="2319" max="2319" width="7.7109375" customWidth="1"/>
    <col min="2552" max="2552" width="13.42578125" bestFit="1" customWidth="1"/>
    <col min="2553" max="2553" width="22.28515625" bestFit="1" customWidth="1"/>
    <col min="2554" max="2554" width="27.5703125" bestFit="1" customWidth="1"/>
    <col min="2555" max="2555" width="9.7109375" bestFit="1" customWidth="1"/>
    <col min="2556" max="2557" width="9.7109375" customWidth="1"/>
    <col min="2558" max="2558" width="14.140625" customWidth="1"/>
    <col min="2559" max="2559" width="15.42578125" bestFit="1" customWidth="1"/>
    <col min="2560" max="2560" width="15.140625" bestFit="1" customWidth="1"/>
    <col min="2561" max="2562" width="11.28515625" bestFit="1" customWidth="1"/>
    <col min="2563" max="2563" width="12" customWidth="1"/>
    <col min="2564" max="2564" width="13.140625" customWidth="1"/>
    <col min="2565" max="2570" width="7.7109375" customWidth="1"/>
    <col min="2571" max="2571" width="8.5703125" bestFit="1" customWidth="1"/>
    <col min="2572" max="2573" width="7.7109375" customWidth="1"/>
    <col min="2574" max="2574" width="8.5703125" bestFit="1" customWidth="1"/>
    <col min="2575" max="2575" width="7.7109375" customWidth="1"/>
    <col min="2808" max="2808" width="13.42578125" bestFit="1" customWidth="1"/>
    <col min="2809" max="2809" width="22.28515625" bestFit="1" customWidth="1"/>
    <col min="2810" max="2810" width="27.5703125" bestFit="1" customWidth="1"/>
    <col min="2811" max="2811" width="9.7109375" bestFit="1" customWidth="1"/>
    <col min="2812" max="2813" width="9.7109375" customWidth="1"/>
    <col min="2814" max="2814" width="14.140625" customWidth="1"/>
    <col min="2815" max="2815" width="15.42578125" bestFit="1" customWidth="1"/>
    <col min="2816" max="2816" width="15.140625" bestFit="1" customWidth="1"/>
    <col min="2817" max="2818" width="11.28515625" bestFit="1" customWidth="1"/>
    <col min="2819" max="2819" width="12" customWidth="1"/>
    <col min="2820" max="2820" width="13.140625" customWidth="1"/>
    <col min="2821" max="2826" width="7.7109375" customWidth="1"/>
    <col min="2827" max="2827" width="8.5703125" bestFit="1" customWidth="1"/>
    <col min="2828" max="2829" width="7.7109375" customWidth="1"/>
    <col min="2830" max="2830" width="8.5703125" bestFit="1" customWidth="1"/>
    <col min="2831" max="2831" width="7.7109375" customWidth="1"/>
    <col min="3064" max="3064" width="13.42578125" bestFit="1" customWidth="1"/>
    <col min="3065" max="3065" width="22.28515625" bestFit="1" customWidth="1"/>
    <col min="3066" max="3066" width="27.5703125" bestFit="1" customWidth="1"/>
    <col min="3067" max="3067" width="9.7109375" bestFit="1" customWidth="1"/>
    <col min="3068" max="3069" width="9.7109375" customWidth="1"/>
    <col min="3070" max="3070" width="14.140625" customWidth="1"/>
    <col min="3071" max="3071" width="15.42578125" bestFit="1" customWidth="1"/>
    <col min="3072" max="3072" width="15.140625" bestFit="1" customWidth="1"/>
    <col min="3073" max="3074" width="11.28515625" bestFit="1" customWidth="1"/>
    <col min="3075" max="3075" width="12" customWidth="1"/>
    <col min="3076" max="3076" width="13.140625" customWidth="1"/>
    <col min="3077" max="3082" width="7.7109375" customWidth="1"/>
    <col min="3083" max="3083" width="8.5703125" bestFit="1" customWidth="1"/>
    <col min="3084" max="3085" width="7.7109375" customWidth="1"/>
    <col min="3086" max="3086" width="8.5703125" bestFit="1" customWidth="1"/>
    <col min="3087" max="3087" width="7.7109375" customWidth="1"/>
    <col min="3320" max="3320" width="13.42578125" bestFit="1" customWidth="1"/>
    <col min="3321" max="3321" width="22.28515625" bestFit="1" customWidth="1"/>
    <col min="3322" max="3322" width="27.5703125" bestFit="1" customWidth="1"/>
    <col min="3323" max="3323" width="9.7109375" bestFit="1" customWidth="1"/>
    <col min="3324" max="3325" width="9.7109375" customWidth="1"/>
    <col min="3326" max="3326" width="14.140625" customWidth="1"/>
    <col min="3327" max="3327" width="15.42578125" bestFit="1" customWidth="1"/>
    <col min="3328" max="3328" width="15.140625" bestFit="1" customWidth="1"/>
    <col min="3329" max="3330" width="11.28515625" bestFit="1" customWidth="1"/>
    <col min="3331" max="3331" width="12" customWidth="1"/>
    <col min="3332" max="3332" width="13.140625" customWidth="1"/>
    <col min="3333" max="3338" width="7.7109375" customWidth="1"/>
    <col min="3339" max="3339" width="8.5703125" bestFit="1" customWidth="1"/>
    <col min="3340" max="3341" width="7.7109375" customWidth="1"/>
    <col min="3342" max="3342" width="8.5703125" bestFit="1" customWidth="1"/>
    <col min="3343" max="3343" width="7.7109375" customWidth="1"/>
    <col min="3576" max="3576" width="13.42578125" bestFit="1" customWidth="1"/>
    <col min="3577" max="3577" width="22.28515625" bestFit="1" customWidth="1"/>
    <col min="3578" max="3578" width="27.5703125" bestFit="1" customWidth="1"/>
    <col min="3579" max="3579" width="9.7109375" bestFit="1" customWidth="1"/>
    <col min="3580" max="3581" width="9.7109375" customWidth="1"/>
    <col min="3582" max="3582" width="14.140625" customWidth="1"/>
    <col min="3583" max="3583" width="15.42578125" bestFit="1" customWidth="1"/>
    <col min="3584" max="3584" width="15.140625" bestFit="1" customWidth="1"/>
    <col min="3585" max="3586" width="11.28515625" bestFit="1" customWidth="1"/>
    <col min="3587" max="3587" width="12" customWidth="1"/>
    <col min="3588" max="3588" width="13.140625" customWidth="1"/>
    <col min="3589" max="3594" width="7.7109375" customWidth="1"/>
    <col min="3595" max="3595" width="8.5703125" bestFit="1" customWidth="1"/>
    <col min="3596" max="3597" width="7.7109375" customWidth="1"/>
    <col min="3598" max="3598" width="8.5703125" bestFit="1" customWidth="1"/>
    <col min="3599" max="3599" width="7.7109375" customWidth="1"/>
    <col min="3832" max="3832" width="13.42578125" bestFit="1" customWidth="1"/>
    <col min="3833" max="3833" width="22.28515625" bestFit="1" customWidth="1"/>
    <col min="3834" max="3834" width="27.5703125" bestFit="1" customWidth="1"/>
    <col min="3835" max="3835" width="9.7109375" bestFit="1" customWidth="1"/>
    <col min="3836" max="3837" width="9.7109375" customWidth="1"/>
    <col min="3838" max="3838" width="14.140625" customWidth="1"/>
    <col min="3839" max="3839" width="15.42578125" bestFit="1" customWidth="1"/>
    <col min="3840" max="3840" width="15.140625" bestFit="1" customWidth="1"/>
    <col min="3841" max="3842" width="11.28515625" bestFit="1" customWidth="1"/>
    <col min="3843" max="3843" width="12" customWidth="1"/>
    <col min="3844" max="3844" width="13.140625" customWidth="1"/>
    <col min="3845" max="3850" width="7.7109375" customWidth="1"/>
    <col min="3851" max="3851" width="8.5703125" bestFit="1" customWidth="1"/>
    <col min="3852" max="3853" width="7.7109375" customWidth="1"/>
    <col min="3854" max="3854" width="8.5703125" bestFit="1" customWidth="1"/>
    <col min="3855" max="3855" width="7.7109375" customWidth="1"/>
    <col min="4088" max="4088" width="13.42578125" bestFit="1" customWidth="1"/>
    <col min="4089" max="4089" width="22.28515625" bestFit="1" customWidth="1"/>
    <col min="4090" max="4090" width="27.5703125" bestFit="1" customWidth="1"/>
    <col min="4091" max="4091" width="9.7109375" bestFit="1" customWidth="1"/>
    <col min="4092" max="4093" width="9.7109375" customWidth="1"/>
    <col min="4094" max="4094" width="14.140625" customWidth="1"/>
    <col min="4095" max="4095" width="15.42578125" bestFit="1" customWidth="1"/>
    <col min="4096" max="4096" width="15.140625" bestFit="1" customWidth="1"/>
    <col min="4097" max="4098" width="11.28515625" bestFit="1" customWidth="1"/>
    <col min="4099" max="4099" width="12" customWidth="1"/>
    <col min="4100" max="4100" width="13.140625" customWidth="1"/>
    <col min="4101" max="4106" width="7.7109375" customWidth="1"/>
    <col min="4107" max="4107" width="8.5703125" bestFit="1" customWidth="1"/>
    <col min="4108" max="4109" width="7.7109375" customWidth="1"/>
    <col min="4110" max="4110" width="8.5703125" bestFit="1" customWidth="1"/>
    <col min="4111" max="4111" width="7.7109375" customWidth="1"/>
    <col min="4344" max="4344" width="13.42578125" bestFit="1" customWidth="1"/>
    <col min="4345" max="4345" width="22.28515625" bestFit="1" customWidth="1"/>
    <col min="4346" max="4346" width="27.5703125" bestFit="1" customWidth="1"/>
    <col min="4347" max="4347" width="9.7109375" bestFit="1" customWidth="1"/>
    <col min="4348" max="4349" width="9.7109375" customWidth="1"/>
    <col min="4350" max="4350" width="14.140625" customWidth="1"/>
    <col min="4351" max="4351" width="15.42578125" bestFit="1" customWidth="1"/>
    <col min="4352" max="4352" width="15.140625" bestFit="1" customWidth="1"/>
    <col min="4353" max="4354" width="11.28515625" bestFit="1" customWidth="1"/>
    <col min="4355" max="4355" width="12" customWidth="1"/>
    <col min="4356" max="4356" width="13.140625" customWidth="1"/>
    <col min="4357" max="4362" width="7.7109375" customWidth="1"/>
    <col min="4363" max="4363" width="8.5703125" bestFit="1" customWidth="1"/>
    <col min="4364" max="4365" width="7.7109375" customWidth="1"/>
    <col min="4366" max="4366" width="8.5703125" bestFit="1" customWidth="1"/>
    <col min="4367" max="4367" width="7.7109375" customWidth="1"/>
    <col min="4600" max="4600" width="13.42578125" bestFit="1" customWidth="1"/>
    <col min="4601" max="4601" width="22.28515625" bestFit="1" customWidth="1"/>
    <col min="4602" max="4602" width="27.5703125" bestFit="1" customWidth="1"/>
    <col min="4603" max="4603" width="9.7109375" bestFit="1" customWidth="1"/>
    <col min="4604" max="4605" width="9.7109375" customWidth="1"/>
    <col min="4606" max="4606" width="14.140625" customWidth="1"/>
    <col min="4607" max="4607" width="15.42578125" bestFit="1" customWidth="1"/>
    <col min="4608" max="4608" width="15.140625" bestFit="1" customWidth="1"/>
    <col min="4609" max="4610" width="11.28515625" bestFit="1" customWidth="1"/>
    <col min="4611" max="4611" width="12" customWidth="1"/>
    <col min="4612" max="4612" width="13.140625" customWidth="1"/>
    <col min="4613" max="4618" width="7.7109375" customWidth="1"/>
    <col min="4619" max="4619" width="8.5703125" bestFit="1" customWidth="1"/>
    <col min="4620" max="4621" width="7.7109375" customWidth="1"/>
    <col min="4622" max="4622" width="8.5703125" bestFit="1" customWidth="1"/>
    <col min="4623" max="4623" width="7.7109375" customWidth="1"/>
    <col min="4856" max="4856" width="13.42578125" bestFit="1" customWidth="1"/>
    <col min="4857" max="4857" width="22.28515625" bestFit="1" customWidth="1"/>
    <col min="4858" max="4858" width="27.5703125" bestFit="1" customWidth="1"/>
    <col min="4859" max="4859" width="9.7109375" bestFit="1" customWidth="1"/>
    <col min="4860" max="4861" width="9.7109375" customWidth="1"/>
    <col min="4862" max="4862" width="14.140625" customWidth="1"/>
    <col min="4863" max="4863" width="15.42578125" bestFit="1" customWidth="1"/>
    <col min="4864" max="4864" width="15.140625" bestFit="1" customWidth="1"/>
    <col min="4865" max="4866" width="11.28515625" bestFit="1" customWidth="1"/>
    <col min="4867" max="4867" width="12" customWidth="1"/>
    <col min="4868" max="4868" width="13.140625" customWidth="1"/>
    <col min="4869" max="4874" width="7.7109375" customWidth="1"/>
    <col min="4875" max="4875" width="8.5703125" bestFit="1" customWidth="1"/>
    <col min="4876" max="4877" width="7.7109375" customWidth="1"/>
    <col min="4878" max="4878" width="8.5703125" bestFit="1" customWidth="1"/>
    <col min="4879" max="4879" width="7.7109375" customWidth="1"/>
    <col min="5112" max="5112" width="13.42578125" bestFit="1" customWidth="1"/>
    <col min="5113" max="5113" width="22.28515625" bestFit="1" customWidth="1"/>
    <col min="5114" max="5114" width="27.5703125" bestFit="1" customWidth="1"/>
    <col min="5115" max="5115" width="9.7109375" bestFit="1" customWidth="1"/>
    <col min="5116" max="5117" width="9.7109375" customWidth="1"/>
    <col min="5118" max="5118" width="14.140625" customWidth="1"/>
    <col min="5119" max="5119" width="15.42578125" bestFit="1" customWidth="1"/>
    <col min="5120" max="5120" width="15.140625" bestFit="1" customWidth="1"/>
    <col min="5121" max="5122" width="11.28515625" bestFit="1" customWidth="1"/>
    <col min="5123" max="5123" width="12" customWidth="1"/>
    <col min="5124" max="5124" width="13.140625" customWidth="1"/>
    <col min="5125" max="5130" width="7.7109375" customWidth="1"/>
    <col min="5131" max="5131" width="8.5703125" bestFit="1" customWidth="1"/>
    <col min="5132" max="5133" width="7.7109375" customWidth="1"/>
    <col min="5134" max="5134" width="8.5703125" bestFit="1" customWidth="1"/>
    <col min="5135" max="5135" width="7.7109375" customWidth="1"/>
    <col min="5368" max="5368" width="13.42578125" bestFit="1" customWidth="1"/>
    <col min="5369" max="5369" width="22.28515625" bestFit="1" customWidth="1"/>
    <col min="5370" max="5370" width="27.5703125" bestFit="1" customWidth="1"/>
    <col min="5371" max="5371" width="9.7109375" bestFit="1" customWidth="1"/>
    <col min="5372" max="5373" width="9.7109375" customWidth="1"/>
    <col min="5374" max="5374" width="14.140625" customWidth="1"/>
    <col min="5375" max="5375" width="15.42578125" bestFit="1" customWidth="1"/>
    <col min="5376" max="5376" width="15.140625" bestFit="1" customWidth="1"/>
    <col min="5377" max="5378" width="11.28515625" bestFit="1" customWidth="1"/>
    <col min="5379" max="5379" width="12" customWidth="1"/>
    <col min="5380" max="5380" width="13.140625" customWidth="1"/>
    <col min="5381" max="5386" width="7.7109375" customWidth="1"/>
    <col min="5387" max="5387" width="8.5703125" bestFit="1" customWidth="1"/>
    <col min="5388" max="5389" width="7.7109375" customWidth="1"/>
    <col min="5390" max="5390" width="8.5703125" bestFit="1" customWidth="1"/>
    <col min="5391" max="5391" width="7.7109375" customWidth="1"/>
    <col min="5624" max="5624" width="13.42578125" bestFit="1" customWidth="1"/>
    <col min="5625" max="5625" width="22.28515625" bestFit="1" customWidth="1"/>
    <col min="5626" max="5626" width="27.5703125" bestFit="1" customWidth="1"/>
    <col min="5627" max="5627" width="9.7109375" bestFit="1" customWidth="1"/>
    <col min="5628" max="5629" width="9.7109375" customWidth="1"/>
    <col min="5630" max="5630" width="14.140625" customWidth="1"/>
    <col min="5631" max="5631" width="15.42578125" bestFit="1" customWidth="1"/>
    <col min="5632" max="5632" width="15.140625" bestFit="1" customWidth="1"/>
    <col min="5633" max="5634" width="11.28515625" bestFit="1" customWidth="1"/>
    <col min="5635" max="5635" width="12" customWidth="1"/>
    <col min="5636" max="5636" width="13.140625" customWidth="1"/>
    <col min="5637" max="5642" width="7.7109375" customWidth="1"/>
    <col min="5643" max="5643" width="8.5703125" bestFit="1" customWidth="1"/>
    <col min="5644" max="5645" width="7.7109375" customWidth="1"/>
    <col min="5646" max="5646" width="8.5703125" bestFit="1" customWidth="1"/>
    <col min="5647" max="5647" width="7.7109375" customWidth="1"/>
    <col min="5880" max="5880" width="13.42578125" bestFit="1" customWidth="1"/>
    <col min="5881" max="5881" width="22.28515625" bestFit="1" customWidth="1"/>
    <col min="5882" max="5882" width="27.5703125" bestFit="1" customWidth="1"/>
    <col min="5883" max="5883" width="9.7109375" bestFit="1" customWidth="1"/>
    <col min="5884" max="5885" width="9.7109375" customWidth="1"/>
    <col min="5886" max="5886" width="14.140625" customWidth="1"/>
    <col min="5887" max="5887" width="15.42578125" bestFit="1" customWidth="1"/>
    <col min="5888" max="5888" width="15.140625" bestFit="1" customWidth="1"/>
    <col min="5889" max="5890" width="11.28515625" bestFit="1" customWidth="1"/>
    <col min="5891" max="5891" width="12" customWidth="1"/>
    <col min="5892" max="5892" width="13.140625" customWidth="1"/>
    <col min="5893" max="5898" width="7.7109375" customWidth="1"/>
    <col min="5899" max="5899" width="8.5703125" bestFit="1" customWidth="1"/>
    <col min="5900" max="5901" width="7.7109375" customWidth="1"/>
    <col min="5902" max="5902" width="8.5703125" bestFit="1" customWidth="1"/>
    <col min="5903" max="5903" width="7.7109375" customWidth="1"/>
    <col min="6136" max="6136" width="13.42578125" bestFit="1" customWidth="1"/>
    <col min="6137" max="6137" width="22.28515625" bestFit="1" customWidth="1"/>
    <col min="6138" max="6138" width="27.5703125" bestFit="1" customWidth="1"/>
    <col min="6139" max="6139" width="9.7109375" bestFit="1" customWidth="1"/>
    <col min="6140" max="6141" width="9.7109375" customWidth="1"/>
    <col min="6142" max="6142" width="14.140625" customWidth="1"/>
    <col min="6143" max="6143" width="15.42578125" bestFit="1" customWidth="1"/>
    <col min="6144" max="6144" width="15.140625" bestFit="1" customWidth="1"/>
    <col min="6145" max="6146" width="11.28515625" bestFit="1" customWidth="1"/>
    <col min="6147" max="6147" width="12" customWidth="1"/>
    <col min="6148" max="6148" width="13.140625" customWidth="1"/>
    <col min="6149" max="6154" width="7.7109375" customWidth="1"/>
    <col min="6155" max="6155" width="8.5703125" bestFit="1" customWidth="1"/>
    <col min="6156" max="6157" width="7.7109375" customWidth="1"/>
    <col min="6158" max="6158" width="8.5703125" bestFit="1" customWidth="1"/>
    <col min="6159" max="6159" width="7.7109375" customWidth="1"/>
    <col min="6392" max="6392" width="13.42578125" bestFit="1" customWidth="1"/>
    <col min="6393" max="6393" width="22.28515625" bestFit="1" customWidth="1"/>
    <col min="6394" max="6394" width="27.5703125" bestFit="1" customWidth="1"/>
    <col min="6395" max="6395" width="9.7109375" bestFit="1" customWidth="1"/>
    <col min="6396" max="6397" width="9.7109375" customWidth="1"/>
    <col min="6398" max="6398" width="14.140625" customWidth="1"/>
    <col min="6399" max="6399" width="15.42578125" bestFit="1" customWidth="1"/>
    <col min="6400" max="6400" width="15.140625" bestFit="1" customWidth="1"/>
    <col min="6401" max="6402" width="11.28515625" bestFit="1" customWidth="1"/>
    <col min="6403" max="6403" width="12" customWidth="1"/>
    <col min="6404" max="6404" width="13.140625" customWidth="1"/>
    <col min="6405" max="6410" width="7.7109375" customWidth="1"/>
    <col min="6411" max="6411" width="8.5703125" bestFit="1" customWidth="1"/>
    <col min="6412" max="6413" width="7.7109375" customWidth="1"/>
    <col min="6414" max="6414" width="8.5703125" bestFit="1" customWidth="1"/>
    <col min="6415" max="6415" width="7.7109375" customWidth="1"/>
    <col min="6648" max="6648" width="13.42578125" bestFit="1" customWidth="1"/>
    <col min="6649" max="6649" width="22.28515625" bestFit="1" customWidth="1"/>
    <col min="6650" max="6650" width="27.5703125" bestFit="1" customWidth="1"/>
    <col min="6651" max="6651" width="9.7109375" bestFit="1" customWidth="1"/>
    <col min="6652" max="6653" width="9.7109375" customWidth="1"/>
    <col min="6654" max="6654" width="14.140625" customWidth="1"/>
    <col min="6655" max="6655" width="15.42578125" bestFit="1" customWidth="1"/>
    <col min="6656" max="6656" width="15.140625" bestFit="1" customWidth="1"/>
    <col min="6657" max="6658" width="11.28515625" bestFit="1" customWidth="1"/>
    <col min="6659" max="6659" width="12" customWidth="1"/>
    <col min="6660" max="6660" width="13.140625" customWidth="1"/>
    <col min="6661" max="6666" width="7.7109375" customWidth="1"/>
    <col min="6667" max="6667" width="8.5703125" bestFit="1" customWidth="1"/>
    <col min="6668" max="6669" width="7.7109375" customWidth="1"/>
    <col min="6670" max="6670" width="8.5703125" bestFit="1" customWidth="1"/>
    <col min="6671" max="6671" width="7.7109375" customWidth="1"/>
    <col min="6904" max="6904" width="13.42578125" bestFit="1" customWidth="1"/>
    <col min="6905" max="6905" width="22.28515625" bestFit="1" customWidth="1"/>
    <col min="6906" max="6906" width="27.5703125" bestFit="1" customWidth="1"/>
    <col min="6907" max="6907" width="9.7109375" bestFit="1" customWidth="1"/>
    <col min="6908" max="6909" width="9.7109375" customWidth="1"/>
    <col min="6910" max="6910" width="14.140625" customWidth="1"/>
    <col min="6911" max="6911" width="15.42578125" bestFit="1" customWidth="1"/>
    <col min="6912" max="6912" width="15.140625" bestFit="1" customWidth="1"/>
    <col min="6913" max="6914" width="11.28515625" bestFit="1" customWidth="1"/>
    <col min="6915" max="6915" width="12" customWidth="1"/>
    <col min="6916" max="6916" width="13.140625" customWidth="1"/>
    <col min="6917" max="6922" width="7.7109375" customWidth="1"/>
    <col min="6923" max="6923" width="8.5703125" bestFit="1" customWidth="1"/>
    <col min="6924" max="6925" width="7.7109375" customWidth="1"/>
    <col min="6926" max="6926" width="8.5703125" bestFit="1" customWidth="1"/>
    <col min="6927" max="6927" width="7.7109375" customWidth="1"/>
    <col min="7160" max="7160" width="13.42578125" bestFit="1" customWidth="1"/>
    <col min="7161" max="7161" width="22.28515625" bestFit="1" customWidth="1"/>
    <col min="7162" max="7162" width="27.5703125" bestFit="1" customWidth="1"/>
    <col min="7163" max="7163" width="9.7109375" bestFit="1" customWidth="1"/>
    <col min="7164" max="7165" width="9.7109375" customWidth="1"/>
    <col min="7166" max="7166" width="14.140625" customWidth="1"/>
    <col min="7167" max="7167" width="15.42578125" bestFit="1" customWidth="1"/>
    <col min="7168" max="7168" width="15.140625" bestFit="1" customWidth="1"/>
    <col min="7169" max="7170" width="11.28515625" bestFit="1" customWidth="1"/>
    <col min="7171" max="7171" width="12" customWidth="1"/>
    <col min="7172" max="7172" width="13.140625" customWidth="1"/>
    <col min="7173" max="7178" width="7.7109375" customWidth="1"/>
    <col min="7179" max="7179" width="8.5703125" bestFit="1" customWidth="1"/>
    <col min="7180" max="7181" width="7.7109375" customWidth="1"/>
    <col min="7182" max="7182" width="8.5703125" bestFit="1" customWidth="1"/>
    <col min="7183" max="7183" width="7.7109375" customWidth="1"/>
    <col min="7416" max="7416" width="13.42578125" bestFit="1" customWidth="1"/>
    <col min="7417" max="7417" width="22.28515625" bestFit="1" customWidth="1"/>
    <col min="7418" max="7418" width="27.5703125" bestFit="1" customWidth="1"/>
    <col min="7419" max="7419" width="9.7109375" bestFit="1" customWidth="1"/>
    <col min="7420" max="7421" width="9.7109375" customWidth="1"/>
    <col min="7422" max="7422" width="14.140625" customWidth="1"/>
    <col min="7423" max="7423" width="15.42578125" bestFit="1" customWidth="1"/>
    <col min="7424" max="7424" width="15.140625" bestFit="1" customWidth="1"/>
    <col min="7425" max="7426" width="11.28515625" bestFit="1" customWidth="1"/>
    <col min="7427" max="7427" width="12" customWidth="1"/>
    <col min="7428" max="7428" width="13.140625" customWidth="1"/>
    <col min="7429" max="7434" width="7.7109375" customWidth="1"/>
    <col min="7435" max="7435" width="8.5703125" bestFit="1" customWidth="1"/>
    <col min="7436" max="7437" width="7.7109375" customWidth="1"/>
    <col min="7438" max="7438" width="8.5703125" bestFit="1" customWidth="1"/>
    <col min="7439" max="7439" width="7.7109375" customWidth="1"/>
    <col min="7672" max="7672" width="13.42578125" bestFit="1" customWidth="1"/>
    <col min="7673" max="7673" width="22.28515625" bestFit="1" customWidth="1"/>
    <col min="7674" max="7674" width="27.5703125" bestFit="1" customWidth="1"/>
    <col min="7675" max="7675" width="9.7109375" bestFit="1" customWidth="1"/>
    <col min="7676" max="7677" width="9.7109375" customWidth="1"/>
    <col min="7678" max="7678" width="14.140625" customWidth="1"/>
    <col min="7679" max="7679" width="15.42578125" bestFit="1" customWidth="1"/>
    <col min="7680" max="7680" width="15.140625" bestFit="1" customWidth="1"/>
    <col min="7681" max="7682" width="11.28515625" bestFit="1" customWidth="1"/>
    <col min="7683" max="7683" width="12" customWidth="1"/>
    <col min="7684" max="7684" width="13.140625" customWidth="1"/>
    <col min="7685" max="7690" width="7.7109375" customWidth="1"/>
    <col min="7691" max="7691" width="8.5703125" bestFit="1" customWidth="1"/>
    <col min="7692" max="7693" width="7.7109375" customWidth="1"/>
    <col min="7694" max="7694" width="8.5703125" bestFit="1" customWidth="1"/>
    <col min="7695" max="7695" width="7.7109375" customWidth="1"/>
    <col min="7928" max="7928" width="13.42578125" bestFit="1" customWidth="1"/>
    <col min="7929" max="7929" width="22.28515625" bestFit="1" customWidth="1"/>
    <col min="7930" max="7930" width="27.5703125" bestFit="1" customWidth="1"/>
    <col min="7931" max="7931" width="9.7109375" bestFit="1" customWidth="1"/>
    <col min="7932" max="7933" width="9.7109375" customWidth="1"/>
    <col min="7934" max="7934" width="14.140625" customWidth="1"/>
    <col min="7935" max="7935" width="15.42578125" bestFit="1" customWidth="1"/>
    <col min="7936" max="7936" width="15.140625" bestFit="1" customWidth="1"/>
    <col min="7937" max="7938" width="11.28515625" bestFit="1" customWidth="1"/>
    <col min="7939" max="7939" width="12" customWidth="1"/>
    <col min="7940" max="7940" width="13.140625" customWidth="1"/>
    <col min="7941" max="7946" width="7.7109375" customWidth="1"/>
    <col min="7947" max="7947" width="8.5703125" bestFit="1" customWidth="1"/>
    <col min="7948" max="7949" width="7.7109375" customWidth="1"/>
    <col min="7950" max="7950" width="8.5703125" bestFit="1" customWidth="1"/>
    <col min="7951" max="7951" width="7.7109375" customWidth="1"/>
    <col min="8184" max="8184" width="13.42578125" bestFit="1" customWidth="1"/>
    <col min="8185" max="8185" width="22.28515625" bestFit="1" customWidth="1"/>
    <col min="8186" max="8186" width="27.5703125" bestFit="1" customWidth="1"/>
    <col min="8187" max="8187" width="9.7109375" bestFit="1" customWidth="1"/>
    <col min="8188" max="8189" width="9.7109375" customWidth="1"/>
    <col min="8190" max="8190" width="14.140625" customWidth="1"/>
    <col min="8191" max="8191" width="15.42578125" bestFit="1" customWidth="1"/>
    <col min="8192" max="8192" width="15.140625" bestFit="1" customWidth="1"/>
    <col min="8193" max="8194" width="11.28515625" bestFit="1" customWidth="1"/>
    <col min="8195" max="8195" width="12" customWidth="1"/>
    <col min="8196" max="8196" width="13.140625" customWidth="1"/>
    <col min="8197" max="8202" width="7.7109375" customWidth="1"/>
    <col min="8203" max="8203" width="8.5703125" bestFit="1" customWidth="1"/>
    <col min="8204" max="8205" width="7.7109375" customWidth="1"/>
    <col min="8206" max="8206" width="8.5703125" bestFit="1" customWidth="1"/>
    <col min="8207" max="8207" width="7.7109375" customWidth="1"/>
    <col min="8440" max="8440" width="13.42578125" bestFit="1" customWidth="1"/>
    <col min="8441" max="8441" width="22.28515625" bestFit="1" customWidth="1"/>
    <col min="8442" max="8442" width="27.5703125" bestFit="1" customWidth="1"/>
    <col min="8443" max="8443" width="9.7109375" bestFit="1" customWidth="1"/>
    <col min="8444" max="8445" width="9.7109375" customWidth="1"/>
    <col min="8446" max="8446" width="14.140625" customWidth="1"/>
    <col min="8447" max="8447" width="15.42578125" bestFit="1" customWidth="1"/>
    <col min="8448" max="8448" width="15.140625" bestFit="1" customWidth="1"/>
    <col min="8449" max="8450" width="11.28515625" bestFit="1" customWidth="1"/>
    <col min="8451" max="8451" width="12" customWidth="1"/>
    <col min="8452" max="8452" width="13.140625" customWidth="1"/>
    <col min="8453" max="8458" width="7.7109375" customWidth="1"/>
    <col min="8459" max="8459" width="8.5703125" bestFit="1" customWidth="1"/>
    <col min="8460" max="8461" width="7.7109375" customWidth="1"/>
    <col min="8462" max="8462" width="8.5703125" bestFit="1" customWidth="1"/>
    <col min="8463" max="8463" width="7.7109375" customWidth="1"/>
    <col min="8696" max="8696" width="13.42578125" bestFit="1" customWidth="1"/>
    <col min="8697" max="8697" width="22.28515625" bestFit="1" customWidth="1"/>
    <col min="8698" max="8698" width="27.5703125" bestFit="1" customWidth="1"/>
    <col min="8699" max="8699" width="9.7109375" bestFit="1" customWidth="1"/>
    <col min="8700" max="8701" width="9.7109375" customWidth="1"/>
    <col min="8702" max="8702" width="14.140625" customWidth="1"/>
    <col min="8703" max="8703" width="15.42578125" bestFit="1" customWidth="1"/>
    <col min="8704" max="8704" width="15.140625" bestFit="1" customWidth="1"/>
    <col min="8705" max="8706" width="11.28515625" bestFit="1" customWidth="1"/>
    <col min="8707" max="8707" width="12" customWidth="1"/>
    <col min="8708" max="8708" width="13.140625" customWidth="1"/>
    <col min="8709" max="8714" width="7.7109375" customWidth="1"/>
    <col min="8715" max="8715" width="8.5703125" bestFit="1" customWidth="1"/>
    <col min="8716" max="8717" width="7.7109375" customWidth="1"/>
    <col min="8718" max="8718" width="8.5703125" bestFit="1" customWidth="1"/>
    <col min="8719" max="8719" width="7.7109375" customWidth="1"/>
    <col min="8952" max="8952" width="13.42578125" bestFit="1" customWidth="1"/>
    <col min="8953" max="8953" width="22.28515625" bestFit="1" customWidth="1"/>
    <col min="8954" max="8954" width="27.5703125" bestFit="1" customWidth="1"/>
    <col min="8955" max="8955" width="9.7109375" bestFit="1" customWidth="1"/>
    <col min="8956" max="8957" width="9.7109375" customWidth="1"/>
    <col min="8958" max="8958" width="14.140625" customWidth="1"/>
    <col min="8959" max="8959" width="15.42578125" bestFit="1" customWidth="1"/>
    <col min="8960" max="8960" width="15.140625" bestFit="1" customWidth="1"/>
    <col min="8961" max="8962" width="11.28515625" bestFit="1" customWidth="1"/>
    <col min="8963" max="8963" width="12" customWidth="1"/>
    <col min="8964" max="8964" width="13.140625" customWidth="1"/>
    <col min="8965" max="8970" width="7.7109375" customWidth="1"/>
    <col min="8971" max="8971" width="8.5703125" bestFit="1" customWidth="1"/>
    <col min="8972" max="8973" width="7.7109375" customWidth="1"/>
    <col min="8974" max="8974" width="8.5703125" bestFit="1" customWidth="1"/>
    <col min="8975" max="8975" width="7.7109375" customWidth="1"/>
    <col min="9208" max="9208" width="13.42578125" bestFit="1" customWidth="1"/>
    <col min="9209" max="9209" width="22.28515625" bestFit="1" customWidth="1"/>
    <col min="9210" max="9210" width="27.5703125" bestFit="1" customWidth="1"/>
    <col min="9211" max="9211" width="9.7109375" bestFit="1" customWidth="1"/>
    <col min="9212" max="9213" width="9.7109375" customWidth="1"/>
    <col min="9214" max="9214" width="14.140625" customWidth="1"/>
    <col min="9215" max="9215" width="15.42578125" bestFit="1" customWidth="1"/>
    <col min="9216" max="9216" width="15.140625" bestFit="1" customWidth="1"/>
    <col min="9217" max="9218" width="11.28515625" bestFit="1" customWidth="1"/>
    <col min="9219" max="9219" width="12" customWidth="1"/>
    <col min="9220" max="9220" width="13.140625" customWidth="1"/>
    <col min="9221" max="9226" width="7.7109375" customWidth="1"/>
    <col min="9227" max="9227" width="8.5703125" bestFit="1" customWidth="1"/>
    <col min="9228" max="9229" width="7.7109375" customWidth="1"/>
    <col min="9230" max="9230" width="8.5703125" bestFit="1" customWidth="1"/>
    <col min="9231" max="9231" width="7.7109375" customWidth="1"/>
    <col min="9464" max="9464" width="13.42578125" bestFit="1" customWidth="1"/>
    <col min="9465" max="9465" width="22.28515625" bestFit="1" customWidth="1"/>
    <col min="9466" max="9466" width="27.5703125" bestFit="1" customWidth="1"/>
    <col min="9467" max="9467" width="9.7109375" bestFit="1" customWidth="1"/>
    <col min="9468" max="9469" width="9.7109375" customWidth="1"/>
    <col min="9470" max="9470" width="14.140625" customWidth="1"/>
    <col min="9471" max="9471" width="15.42578125" bestFit="1" customWidth="1"/>
    <col min="9472" max="9472" width="15.140625" bestFit="1" customWidth="1"/>
    <col min="9473" max="9474" width="11.28515625" bestFit="1" customWidth="1"/>
    <col min="9475" max="9475" width="12" customWidth="1"/>
    <col min="9476" max="9476" width="13.140625" customWidth="1"/>
    <col min="9477" max="9482" width="7.7109375" customWidth="1"/>
    <col min="9483" max="9483" width="8.5703125" bestFit="1" customWidth="1"/>
    <col min="9484" max="9485" width="7.7109375" customWidth="1"/>
    <col min="9486" max="9486" width="8.5703125" bestFit="1" customWidth="1"/>
    <col min="9487" max="9487" width="7.7109375" customWidth="1"/>
    <col min="9720" max="9720" width="13.42578125" bestFit="1" customWidth="1"/>
    <col min="9721" max="9721" width="22.28515625" bestFit="1" customWidth="1"/>
    <col min="9722" max="9722" width="27.5703125" bestFit="1" customWidth="1"/>
    <col min="9723" max="9723" width="9.7109375" bestFit="1" customWidth="1"/>
    <col min="9724" max="9725" width="9.7109375" customWidth="1"/>
    <col min="9726" max="9726" width="14.140625" customWidth="1"/>
    <col min="9727" max="9727" width="15.42578125" bestFit="1" customWidth="1"/>
    <col min="9728" max="9728" width="15.140625" bestFit="1" customWidth="1"/>
    <col min="9729" max="9730" width="11.28515625" bestFit="1" customWidth="1"/>
    <col min="9731" max="9731" width="12" customWidth="1"/>
    <col min="9732" max="9732" width="13.140625" customWidth="1"/>
    <col min="9733" max="9738" width="7.7109375" customWidth="1"/>
    <col min="9739" max="9739" width="8.5703125" bestFit="1" customWidth="1"/>
    <col min="9740" max="9741" width="7.7109375" customWidth="1"/>
    <col min="9742" max="9742" width="8.5703125" bestFit="1" customWidth="1"/>
    <col min="9743" max="9743" width="7.7109375" customWidth="1"/>
    <col min="9976" max="9976" width="13.42578125" bestFit="1" customWidth="1"/>
    <col min="9977" max="9977" width="22.28515625" bestFit="1" customWidth="1"/>
    <col min="9978" max="9978" width="27.5703125" bestFit="1" customWidth="1"/>
    <col min="9979" max="9979" width="9.7109375" bestFit="1" customWidth="1"/>
    <col min="9980" max="9981" width="9.7109375" customWidth="1"/>
    <col min="9982" max="9982" width="14.140625" customWidth="1"/>
    <col min="9983" max="9983" width="15.42578125" bestFit="1" customWidth="1"/>
    <col min="9984" max="9984" width="15.140625" bestFit="1" customWidth="1"/>
    <col min="9985" max="9986" width="11.28515625" bestFit="1" customWidth="1"/>
    <col min="9987" max="9987" width="12" customWidth="1"/>
    <col min="9988" max="9988" width="13.140625" customWidth="1"/>
    <col min="9989" max="9994" width="7.7109375" customWidth="1"/>
    <col min="9995" max="9995" width="8.5703125" bestFit="1" customWidth="1"/>
    <col min="9996" max="9997" width="7.7109375" customWidth="1"/>
    <col min="9998" max="9998" width="8.5703125" bestFit="1" customWidth="1"/>
    <col min="9999" max="9999" width="7.7109375" customWidth="1"/>
    <col min="10232" max="10232" width="13.42578125" bestFit="1" customWidth="1"/>
    <col min="10233" max="10233" width="22.28515625" bestFit="1" customWidth="1"/>
    <col min="10234" max="10234" width="27.5703125" bestFit="1" customWidth="1"/>
    <col min="10235" max="10235" width="9.7109375" bestFit="1" customWidth="1"/>
    <col min="10236" max="10237" width="9.7109375" customWidth="1"/>
    <col min="10238" max="10238" width="14.140625" customWidth="1"/>
    <col min="10239" max="10239" width="15.42578125" bestFit="1" customWidth="1"/>
    <col min="10240" max="10240" width="15.140625" bestFit="1" customWidth="1"/>
    <col min="10241" max="10242" width="11.28515625" bestFit="1" customWidth="1"/>
    <col min="10243" max="10243" width="12" customWidth="1"/>
    <col min="10244" max="10244" width="13.140625" customWidth="1"/>
    <col min="10245" max="10250" width="7.7109375" customWidth="1"/>
    <col min="10251" max="10251" width="8.5703125" bestFit="1" customWidth="1"/>
    <col min="10252" max="10253" width="7.7109375" customWidth="1"/>
    <col min="10254" max="10254" width="8.5703125" bestFit="1" customWidth="1"/>
    <col min="10255" max="10255" width="7.7109375" customWidth="1"/>
    <col min="10488" max="10488" width="13.42578125" bestFit="1" customWidth="1"/>
    <col min="10489" max="10489" width="22.28515625" bestFit="1" customWidth="1"/>
    <col min="10490" max="10490" width="27.5703125" bestFit="1" customWidth="1"/>
    <col min="10491" max="10491" width="9.7109375" bestFit="1" customWidth="1"/>
    <col min="10492" max="10493" width="9.7109375" customWidth="1"/>
    <col min="10494" max="10494" width="14.140625" customWidth="1"/>
    <col min="10495" max="10495" width="15.42578125" bestFit="1" customWidth="1"/>
    <col min="10496" max="10496" width="15.140625" bestFit="1" customWidth="1"/>
    <col min="10497" max="10498" width="11.28515625" bestFit="1" customWidth="1"/>
    <col min="10499" max="10499" width="12" customWidth="1"/>
    <col min="10500" max="10500" width="13.140625" customWidth="1"/>
    <col min="10501" max="10506" width="7.7109375" customWidth="1"/>
    <col min="10507" max="10507" width="8.5703125" bestFit="1" customWidth="1"/>
    <col min="10508" max="10509" width="7.7109375" customWidth="1"/>
    <col min="10510" max="10510" width="8.5703125" bestFit="1" customWidth="1"/>
    <col min="10511" max="10511" width="7.7109375" customWidth="1"/>
    <col min="10744" max="10744" width="13.42578125" bestFit="1" customWidth="1"/>
    <col min="10745" max="10745" width="22.28515625" bestFit="1" customWidth="1"/>
    <col min="10746" max="10746" width="27.5703125" bestFit="1" customWidth="1"/>
    <col min="10747" max="10747" width="9.7109375" bestFit="1" customWidth="1"/>
    <col min="10748" max="10749" width="9.7109375" customWidth="1"/>
    <col min="10750" max="10750" width="14.140625" customWidth="1"/>
    <col min="10751" max="10751" width="15.42578125" bestFit="1" customWidth="1"/>
    <col min="10752" max="10752" width="15.140625" bestFit="1" customWidth="1"/>
    <col min="10753" max="10754" width="11.28515625" bestFit="1" customWidth="1"/>
    <col min="10755" max="10755" width="12" customWidth="1"/>
    <col min="10756" max="10756" width="13.140625" customWidth="1"/>
    <col min="10757" max="10762" width="7.7109375" customWidth="1"/>
    <col min="10763" max="10763" width="8.5703125" bestFit="1" customWidth="1"/>
    <col min="10764" max="10765" width="7.7109375" customWidth="1"/>
    <col min="10766" max="10766" width="8.5703125" bestFit="1" customWidth="1"/>
    <col min="10767" max="10767" width="7.7109375" customWidth="1"/>
    <col min="11000" max="11000" width="13.42578125" bestFit="1" customWidth="1"/>
    <col min="11001" max="11001" width="22.28515625" bestFit="1" customWidth="1"/>
    <col min="11002" max="11002" width="27.5703125" bestFit="1" customWidth="1"/>
    <col min="11003" max="11003" width="9.7109375" bestFit="1" customWidth="1"/>
    <col min="11004" max="11005" width="9.7109375" customWidth="1"/>
    <col min="11006" max="11006" width="14.140625" customWidth="1"/>
    <col min="11007" max="11007" width="15.42578125" bestFit="1" customWidth="1"/>
    <col min="11008" max="11008" width="15.140625" bestFit="1" customWidth="1"/>
    <col min="11009" max="11010" width="11.28515625" bestFit="1" customWidth="1"/>
    <col min="11011" max="11011" width="12" customWidth="1"/>
    <col min="11012" max="11012" width="13.140625" customWidth="1"/>
    <col min="11013" max="11018" width="7.7109375" customWidth="1"/>
    <col min="11019" max="11019" width="8.5703125" bestFit="1" customWidth="1"/>
    <col min="11020" max="11021" width="7.7109375" customWidth="1"/>
    <col min="11022" max="11022" width="8.5703125" bestFit="1" customWidth="1"/>
    <col min="11023" max="11023" width="7.7109375" customWidth="1"/>
    <col min="11256" max="11256" width="13.42578125" bestFit="1" customWidth="1"/>
    <col min="11257" max="11257" width="22.28515625" bestFit="1" customWidth="1"/>
    <col min="11258" max="11258" width="27.5703125" bestFit="1" customWidth="1"/>
    <col min="11259" max="11259" width="9.7109375" bestFit="1" customWidth="1"/>
    <col min="11260" max="11261" width="9.7109375" customWidth="1"/>
    <col min="11262" max="11262" width="14.140625" customWidth="1"/>
    <col min="11263" max="11263" width="15.42578125" bestFit="1" customWidth="1"/>
    <col min="11264" max="11264" width="15.140625" bestFit="1" customWidth="1"/>
    <col min="11265" max="11266" width="11.28515625" bestFit="1" customWidth="1"/>
    <col min="11267" max="11267" width="12" customWidth="1"/>
    <col min="11268" max="11268" width="13.140625" customWidth="1"/>
    <col min="11269" max="11274" width="7.7109375" customWidth="1"/>
    <col min="11275" max="11275" width="8.5703125" bestFit="1" customWidth="1"/>
    <col min="11276" max="11277" width="7.7109375" customWidth="1"/>
    <col min="11278" max="11278" width="8.5703125" bestFit="1" customWidth="1"/>
    <col min="11279" max="11279" width="7.7109375" customWidth="1"/>
    <col min="11512" max="11512" width="13.42578125" bestFit="1" customWidth="1"/>
    <col min="11513" max="11513" width="22.28515625" bestFit="1" customWidth="1"/>
    <col min="11514" max="11514" width="27.5703125" bestFit="1" customWidth="1"/>
    <col min="11515" max="11515" width="9.7109375" bestFit="1" customWidth="1"/>
    <col min="11516" max="11517" width="9.7109375" customWidth="1"/>
    <col min="11518" max="11518" width="14.140625" customWidth="1"/>
    <col min="11519" max="11519" width="15.42578125" bestFit="1" customWidth="1"/>
    <col min="11520" max="11520" width="15.140625" bestFit="1" customWidth="1"/>
    <col min="11521" max="11522" width="11.28515625" bestFit="1" customWidth="1"/>
    <col min="11523" max="11523" width="12" customWidth="1"/>
    <col min="11524" max="11524" width="13.140625" customWidth="1"/>
    <col min="11525" max="11530" width="7.7109375" customWidth="1"/>
    <col min="11531" max="11531" width="8.5703125" bestFit="1" customWidth="1"/>
    <col min="11532" max="11533" width="7.7109375" customWidth="1"/>
    <col min="11534" max="11534" width="8.5703125" bestFit="1" customWidth="1"/>
    <col min="11535" max="11535" width="7.7109375" customWidth="1"/>
    <col min="11768" max="11768" width="13.42578125" bestFit="1" customWidth="1"/>
    <col min="11769" max="11769" width="22.28515625" bestFit="1" customWidth="1"/>
    <col min="11770" max="11770" width="27.5703125" bestFit="1" customWidth="1"/>
    <col min="11771" max="11771" width="9.7109375" bestFit="1" customWidth="1"/>
    <col min="11772" max="11773" width="9.7109375" customWidth="1"/>
    <col min="11774" max="11774" width="14.140625" customWidth="1"/>
    <col min="11775" max="11775" width="15.42578125" bestFit="1" customWidth="1"/>
    <col min="11776" max="11776" width="15.140625" bestFit="1" customWidth="1"/>
    <col min="11777" max="11778" width="11.28515625" bestFit="1" customWidth="1"/>
    <col min="11779" max="11779" width="12" customWidth="1"/>
    <col min="11780" max="11780" width="13.140625" customWidth="1"/>
    <col min="11781" max="11786" width="7.7109375" customWidth="1"/>
    <col min="11787" max="11787" width="8.5703125" bestFit="1" customWidth="1"/>
    <col min="11788" max="11789" width="7.7109375" customWidth="1"/>
    <col min="11790" max="11790" width="8.5703125" bestFit="1" customWidth="1"/>
    <col min="11791" max="11791" width="7.7109375" customWidth="1"/>
    <col min="12024" max="12024" width="13.42578125" bestFit="1" customWidth="1"/>
    <col min="12025" max="12025" width="22.28515625" bestFit="1" customWidth="1"/>
    <col min="12026" max="12026" width="27.5703125" bestFit="1" customWidth="1"/>
    <col min="12027" max="12027" width="9.7109375" bestFit="1" customWidth="1"/>
    <col min="12028" max="12029" width="9.7109375" customWidth="1"/>
    <col min="12030" max="12030" width="14.140625" customWidth="1"/>
    <col min="12031" max="12031" width="15.42578125" bestFit="1" customWidth="1"/>
    <col min="12032" max="12032" width="15.140625" bestFit="1" customWidth="1"/>
    <col min="12033" max="12034" width="11.28515625" bestFit="1" customWidth="1"/>
    <col min="12035" max="12035" width="12" customWidth="1"/>
    <col min="12036" max="12036" width="13.140625" customWidth="1"/>
    <col min="12037" max="12042" width="7.7109375" customWidth="1"/>
    <col min="12043" max="12043" width="8.5703125" bestFit="1" customWidth="1"/>
    <col min="12044" max="12045" width="7.7109375" customWidth="1"/>
    <col min="12046" max="12046" width="8.5703125" bestFit="1" customWidth="1"/>
    <col min="12047" max="12047" width="7.7109375" customWidth="1"/>
    <col min="12280" max="12280" width="13.42578125" bestFit="1" customWidth="1"/>
    <col min="12281" max="12281" width="22.28515625" bestFit="1" customWidth="1"/>
    <col min="12282" max="12282" width="27.5703125" bestFit="1" customWidth="1"/>
    <col min="12283" max="12283" width="9.7109375" bestFit="1" customWidth="1"/>
    <col min="12284" max="12285" width="9.7109375" customWidth="1"/>
    <col min="12286" max="12286" width="14.140625" customWidth="1"/>
    <col min="12287" max="12287" width="15.42578125" bestFit="1" customWidth="1"/>
    <col min="12288" max="12288" width="15.140625" bestFit="1" customWidth="1"/>
    <col min="12289" max="12290" width="11.28515625" bestFit="1" customWidth="1"/>
    <col min="12291" max="12291" width="12" customWidth="1"/>
    <col min="12292" max="12292" width="13.140625" customWidth="1"/>
    <col min="12293" max="12298" width="7.7109375" customWidth="1"/>
    <col min="12299" max="12299" width="8.5703125" bestFit="1" customWidth="1"/>
    <col min="12300" max="12301" width="7.7109375" customWidth="1"/>
    <col min="12302" max="12302" width="8.5703125" bestFit="1" customWidth="1"/>
    <col min="12303" max="12303" width="7.7109375" customWidth="1"/>
    <col min="12536" max="12536" width="13.42578125" bestFit="1" customWidth="1"/>
    <col min="12537" max="12537" width="22.28515625" bestFit="1" customWidth="1"/>
    <col min="12538" max="12538" width="27.5703125" bestFit="1" customWidth="1"/>
    <col min="12539" max="12539" width="9.7109375" bestFit="1" customWidth="1"/>
    <col min="12540" max="12541" width="9.7109375" customWidth="1"/>
    <col min="12542" max="12542" width="14.140625" customWidth="1"/>
    <col min="12543" max="12543" width="15.42578125" bestFit="1" customWidth="1"/>
    <col min="12544" max="12544" width="15.140625" bestFit="1" customWidth="1"/>
    <col min="12545" max="12546" width="11.28515625" bestFit="1" customWidth="1"/>
    <col min="12547" max="12547" width="12" customWidth="1"/>
    <col min="12548" max="12548" width="13.140625" customWidth="1"/>
    <col min="12549" max="12554" width="7.7109375" customWidth="1"/>
    <col min="12555" max="12555" width="8.5703125" bestFit="1" customWidth="1"/>
    <col min="12556" max="12557" width="7.7109375" customWidth="1"/>
    <col min="12558" max="12558" width="8.5703125" bestFit="1" customWidth="1"/>
    <col min="12559" max="12559" width="7.7109375" customWidth="1"/>
    <col min="12792" max="12792" width="13.42578125" bestFit="1" customWidth="1"/>
    <col min="12793" max="12793" width="22.28515625" bestFit="1" customWidth="1"/>
    <col min="12794" max="12794" width="27.5703125" bestFit="1" customWidth="1"/>
    <col min="12795" max="12795" width="9.7109375" bestFit="1" customWidth="1"/>
    <col min="12796" max="12797" width="9.7109375" customWidth="1"/>
    <col min="12798" max="12798" width="14.140625" customWidth="1"/>
    <col min="12799" max="12799" width="15.42578125" bestFit="1" customWidth="1"/>
    <col min="12800" max="12800" width="15.140625" bestFit="1" customWidth="1"/>
    <col min="12801" max="12802" width="11.28515625" bestFit="1" customWidth="1"/>
    <col min="12803" max="12803" width="12" customWidth="1"/>
    <col min="12804" max="12804" width="13.140625" customWidth="1"/>
    <col min="12805" max="12810" width="7.7109375" customWidth="1"/>
    <col min="12811" max="12811" width="8.5703125" bestFit="1" customWidth="1"/>
    <col min="12812" max="12813" width="7.7109375" customWidth="1"/>
    <col min="12814" max="12814" width="8.5703125" bestFit="1" customWidth="1"/>
    <col min="12815" max="12815" width="7.7109375" customWidth="1"/>
    <col min="13048" max="13048" width="13.42578125" bestFit="1" customWidth="1"/>
    <col min="13049" max="13049" width="22.28515625" bestFit="1" customWidth="1"/>
    <col min="13050" max="13050" width="27.5703125" bestFit="1" customWidth="1"/>
    <col min="13051" max="13051" width="9.7109375" bestFit="1" customWidth="1"/>
    <col min="13052" max="13053" width="9.7109375" customWidth="1"/>
    <col min="13054" max="13054" width="14.140625" customWidth="1"/>
    <col min="13055" max="13055" width="15.42578125" bestFit="1" customWidth="1"/>
    <col min="13056" max="13056" width="15.140625" bestFit="1" customWidth="1"/>
    <col min="13057" max="13058" width="11.28515625" bestFit="1" customWidth="1"/>
    <col min="13059" max="13059" width="12" customWidth="1"/>
    <col min="13060" max="13060" width="13.140625" customWidth="1"/>
    <col min="13061" max="13066" width="7.7109375" customWidth="1"/>
    <col min="13067" max="13067" width="8.5703125" bestFit="1" customWidth="1"/>
    <col min="13068" max="13069" width="7.7109375" customWidth="1"/>
    <col min="13070" max="13070" width="8.5703125" bestFit="1" customWidth="1"/>
    <col min="13071" max="13071" width="7.7109375" customWidth="1"/>
    <col min="13304" max="13304" width="13.42578125" bestFit="1" customWidth="1"/>
    <col min="13305" max="13305" width="22.28515625" bestFit="1" customWidth="1"/>
    <col min="13306" max="13306" width="27.5703125" bestFit="1" customWidth="1"/>
    <col min="13307" max="13307" width="9.7109375" bestFit="1" customWidth="1"/>
    <col min="13308" max="13309" width="9.7109375" customWidth="1"/>
    <col min="13310" max="13310" width="14.140625" customWidth="1"/>
    <col min="13311" max="13311" width="15.42578125" bestFit="1" customWidth="1"/>
    <col min="13312" max="13312" width="15.140625" bestFit="1" customWidth="1"/>
    <col min="13313" max="13314" width="11.28515625" bestFit="1" customWidth="1"/>
    <col min="13315" max="13315" width="12" customWidth="1"/>
    <col min="13316" max="13316" width="13.140625" customWidth="1"/>
    <col min="13317" max="13322" width="7.7109375" customWidth="1"/>
    <col min="13323" max="13323" width="8.5703125" bestFit="1" customWidth="1"/>
    <col min="13324" max="13325" width="7.7109375" customWidth="1"/>
    <col min="13326" max="13326" width="8.5703125" bestFit="1" customWidth="1"/>
    <col min="13327" max="13327" width="7.7109375" customWidth="1"/>
    <col min="13560" max="13560" width="13.42578125" bestFit="1" customWidth="1"/>
    <col min="13561" max="13561" width="22.28515625" bestFit="1" customWidth="1"/>
    <col min="13562" max="13562" width="27.5703125" bestFit="1" customWidth="1"/>
    <col min="13563" max="13563" width="9.7109375" bestFit="1" customWidth="1"/>
    <col min="13564" max="13565" width="9.7109375" customWidth="1"/>
    <col min="13566" max="13566" width="14.140625" customWidth="1"/>
    <col min="13567" max="13567" width="15.42578125" bestFit="1" customWidth="1"/>
    <col min="13568" max="13568" width="15.140625" bestFit="1" customWidth="1"/>
    <col min="13569" max="13570" width="11.28515625" bestFit="1" customWidth="1"/>
    <col min="13571" max="13571" width="12" customWidth="1"/>
    <col min="13572" max="13572" width="13.140625" customWidth="1"/>
    <col min="13573" max="13578" width="7.7109375" customWidth="1"/>
    <col min="13579" max="13579" width="8.5703125" bestFit="1" customWidth="1"/>
    <col min="13580" max="13581" width="7.7109375" customWidth="1"/>
    <col min="13582" max="13582" width="8.5703125" bestFit="1" customWidth="1"/>
    <col min="13583" max="13583" width="7.7109375" customWidth="1"/>
    <col min="13816" max="13816" width="13.42578125" bestFit="1" customWidth="1"/>
    <col min="13817" max="13817" width="22.28515625" bestFit="1" customWidth="1"/>
    <col min="13818" max="13818" width="27.5703125" bestFit="1" customWidth="1"/>
    <col min="13819" max="13819" width="9.7109375" bestFit="1" customWidth="1"/>
    <col min="13820" max="13821" width="9.7109375" customWidth="1"/>
    <col min="13822" max="13822" width="14.140625" customWidth="1"/>
    <col min="13823" max="13823" width="15.42578125" bestFit="1" customWidth="1"/>
    <col min="13824" max="13824" width="15.140625" bestFit="1" customWidth="1"/>
    <col min="13825" max="13826" width="11.28515625" bestFit="1" customWidth="1"/>
    <col min="13827" max="13827" width="12" customWidth="1"/>
    <col min="13828" max="13828" width="13.140625" customWidth="1"/>
    <col min="13829" max="13834" width="7.7109375" customWidth="1"/>
    <col min="13835" max="13835" width="8.5703125" bestFit="1" customWidth="1"/>
    <col min="13836" max="13837" width="7.7109375" customWidth="1"/>
    <col min="13838" max="13838" width="8.5703125" bestFit="1" customWidth="1"/>
    <col min="13839" max="13839" width="7.7109375" customWidth="1"/>
    <col min="14072" max="14072" width="13.42578125" bestFit="1" customWidth="1"/>
    <col min="14073" max="14073" width="22.28515625" bestFit="1" customWidth="1"/>
    <col min="14074" max="14074" width="27.5703125" bestFit="1" customWidth="1"/>
    <col min="14075" max="14075" width="9.7109375" bestFit="1" customWidth="1"/>
    <col min="14076" max="14077" width="9.7109375" customWidth="1"/>
    <col min="14078" max="14078" width="14.140625" customWidth="1"/>
    <col min="14079" max="14079" width="15.42578125" bestFit="1" customWidth="1"/>
    <col min="14080" max="14080" width="15.140625" bestFit="1" customWidth="1"/>
    <col min="14081" max="14082" width="11.28515625" bestFit="1" customWidth="1"/>
    <col min="14083" max="14083" width="12" customWidth="1"/>
    <col min="14084" max="14084" width="13.140625" customWidth="1"/>
    <col min="14085" max="14090" width="7.7109375" customWidth="1"/>
    <col min="14091" max="14091" width="8.5703125" bestFit="1" customWidth="1"/>
    <col min="14092" max="14093" width="7.7109375" customWidth="1"/>
    <col min="14094" max="14094" width="8.5703125" bestFit="1" customWidth="1"/>
    <col min="14095" max="14095" width="7.7109375" customWidth="1"/>
    <col min="14328" max="14328" width="13.42578125" bestFit="1" customWidth="1"/>
    <col min="14329" max="14329" width="22.28515625" bestFit="1" customWidth="1"/>
    <col min="14330" max="14330" width="27.5703125" bestFit="1" customWidth="1"/>
    <col min="14331" max="14331" width="9.7109375" bestFit="1" customWidth="1"/>
    <col min="14332" max="14333" width="9.7109375" customWidth="1"/>
    <col min="14334" max="14334" width="14.140625" customWidth="1"/>
    <col min="14335" max="14335" width="15.42578125" bestFit="1" customWidth="1"/>
    <col min="14336" max="14336" width="15.140625" bestFit="1" customWidth="1"/>
    <col min="14337" max="14338" width="11.28515625" bestFit="1" customWidth="1"/>
    <col min="14339" max="14339" width="12" customWidth="1"/>
    <col min="14340" max="14340" width="13.140625" customWidth="1"/>
    <col min="14341" max="14346" width="7.7109375" customWidth="1"/>
    <col min="14347" max="14347" width="8.5703125" bestFit="1" customWidth="1"/>
    <col min="14348" max="14349" width="7.7109375" customWidth="1"/>
    <col min="14350" max="14350" width="8.5703125" bestFit="1" customWidth="1"/>
    <col min="14351" max="14351" width="7.7109375" customWidth="1"/>
    <col min="14584" max="14584" width="13.42578125" bestFit="1" customWidth="1"/>
    <col min="14585" max="14585" width="22.28515625" bestFit="1" customWidth="1"/>
    <col min="14586" max="14586" width="27.5703125" bestFit="1" customWidth="1"/>
    <col min="14587" max="14587" width="9.7109375" bestFit="1" customWidth="1"/>
    <col min="14588" max="14589" width="9.7109375" customWidth="1"/>
    <col min="14590" max="14590" width="14.140625" customWidth="1"/>
    <col min="14591" max="14591" width="15.42578125" bestFit="1" customWidth="1"/>
    <col min="14592" max="14592" width="15.140625" bestFit="1" customWidth="1"/>
    <col min="14593" max="14594" width="11.28515625" bestFit="1" customWidth="1"/>
    <col min="14595" max="14595" width="12" customWidth="1"/>
    <col min="14596" max="14596" width="13.140625" customWidth="1"/>
    <col min="14597" max="14602" width="7.7109375" customWidth="1"/>
    <col min="14603" max="14603" width="8.5703125" bestFit="1" customWidth="1"/>
    <col min="14604" max="14605" width="7.7109375" customWidth="1"/>
    <col min="14606" max="14606" width="8.5703125" bestFit="1" customWidth="1"/>
    <col min="14607" max="14607" width="7.7109375" customWidth="1"/>
    <col min="14840" max="14840" width="13.42578125" bestFit="1" customWidth="1"/>
    <col min="14841" max="14841" width="22.28515625" bestFit="1" customWidth="1"/>
    <col min="14842" max="14842" width="27.5703125" bestFit="1" customWidth="1"/>
    <col min="14843" max="14843" width="9.7109375" bestFit="1" customWidth="1"/>
    <col min="14844" max="14845" width="9.7109375" customWidth="1"/>
    <col min="14846" max="14846" width="14.140625" customWidth="1"/>
    <col min="14847" max="14847" width="15.42578125" bestFit="1" customWidth="1"/>
    <col min="14848" max="14848" width="15.140625" bestFit="1" customWidth="1"/>
    <col min="14849" max="14850" width="11.28515625" bestFit="1" customWidth="1"/>
    <col min="14851" max="14851" width="12" customWidth="1"/>
    <col min="14852" max="14852" width="13.140625" customWidth="1"/>
    <col min="14853" max="14858" width="7.7109375" customWidth="1"/>
    <col min="14859" max="14859" width="8.5703125" bestFit="1" customWidth="1"/>
    <col min="14860" max="14861" width="7.7109375" customWidth="1"/>
    <col min="14862" max="14862" width="8.5703125" bestFit="1" customWidth="1"/>
    <col min="14863" max="14863" width="7.7109375" customWidth="1"/>
    <col min="15096" max="15096" width="13.42578125" bestFit="1" customWidth="1"/>
    <col min="15097" max="15097" width="22.28515625" bestFit="1" customWidth="1"/>
    <col min="15098" max="15098" width="27.5703125" bestFit="1" customWidth="1"/>
    <col min="15099" max="15099" width="9.7109375" bestFit="1" customWidth="1"/>
    <col min="15100" max="15101" width="9.7109375" customWidth="1"/>
    <col min="15102" max="15102" width="14.140625" customWidth="1"/>
    <col min="15103" max="15103" width="15.42578125" bestFit="1" customWidth="1"/>
    <col min="15104" max="15104" width="15.140625" bestFit="1" customWidth="1"/>
    <col min="15105" max="15106" width="11.28515625" bestFit="1" customWidth="1"/>
    <col min="15107" max="15107" width="12" customWidth="1"/>
    <col min="15108" max="15108" width="13.140625" customWidth="1"/>
    <col min="15109" max="15114" width="7.7109375" customWidth="1"/>
    <col min="15115" max="15115" width="8.5703125" bestFit="1" customWidth="1"/>
    <col min="15116" max="15117" width="7.7109375" customWidth="1"/>
    <col min="15118" max="15118" width="8.5703125" bestFit="1" customWidth="1"/>
    <col min="15119" max="15119" width="7.7109375" customWidth="1"/>
    <col min="15352" max="15352" width="13.42578125" bestFit="1" customWidth="1"/>
    <col min="15353" max="15353" width="22.28515625" bestFit="1" customWidth="1"/>
    <col min="15354" max="15354" width="27.5703125" bestFit="1" customWidth="1"/>
    <col min="15355" max="15355" width="9.7109375" bestFit="1" customWidth="1"/>
    <col min="15356" max="15357" width="9.7109375" customWidth="1"/>
    <col min="15358" max="15358" width="14.140625" customWidth="1"/>
    <col min="15359" max="15359" width="15.42578125" bestFit="1" customWidth="1"/>
    <col min="15360" max="15360" width="15.140625" bestFit="1" customWidth="1"/>
    <col min="15361" max="15362" width="11.28515625" bestFit="1" customWidth="1"/>
    <col min="15363" max="15363" width="12" customWidth="1"/>
    <col min="15364" max="15364" width="13.140625" customWidth="1"/>
    <col min="15365" max="15370" width="7.7109375" customWidth="1"/>
    <col min="15371" max="15371" width="8.5703125" bestFit="1" customWidth="1"/>
    <col min="15372" max="15373" width="7.7109375" customWidth="1"/>
    <col min="15374" max="15374" width="8.5703125" bestFit="1" customWidth="1"/>
    <col min="15375" max="15375" width="7.7109375" customWidth="1"/>
    <col min="15608" max="15608" width="13.42578125" bestFit="1" customWidth="1"/>
    <col min="15609" max="15609" width="22.28515625" bestFit="1" customWidth="1"/>
    <col min="15610" max="15610" width="27.5703125" bestFit="1" customWidth="1"/>
    <col min="15611" max="15611" width="9.7109375" bestFit="1" customWidth="1"/>
    <col min="15612" max="15613" width="9.7109375" customWidth="1"/>
    <col min="15614" max="15614" width="14.140625" customWidth="1"/>
    <col min="15615" max="15615" width="15.42578125" bestFit="1" customWidth="1"/>
    <col min="15616" max="15616" width="15.140625" bestFit="1" customWidth="1"/>
    <col min="15617" max="15618" width="11.28515625" bestFit="1" customWidth="1"/>
    <col min="15619" max="15619" width="12" customWidth="1"/>
    <col min="15620" max="15620" width="13.140625" customWidth="1"/>
    <col min="15621" max="15626" width="7.7109375" customWidth="1"/>
    <col min="15627" max="15627" width="8.5703125" bestFit="1" customWidth="1"/>
    <col min="15628" max="15629" width="7.7109375" customWidth="1"/>
    <col min="15630" max="15630" width="8.5703125" bestFit="1" customWidth="1"/>
    <col min="15631" max="15631" width="7.7109375" customWidth="1"/>
    <col min="15864" max="15864" width="13.42578125" bestFit="1" customWidth="1"/>
    <col min="15865" max="15865" width="22.28515625" bestFit="1" customWidth="1"/>
    <col min="15866" max="15866" width="27.5703125" bestFit="1" customWidth="1"/>
    <col min="15867" max="15867" width="9.7109375" bestFit="1" customWidth="1"/>
    <col min="15868" max="15869" width="9.7109375" customWidth="1"/>
    <col min="15870" max="15870" width="14.140625" customWidth="1"/>
    <col min="15871" max="15871" width="15.42578125" bestFit="1" customWidth="1"/>
    <col min="15872" max="15872" width="15.140625" bestFit="1" customWidth="1"/>
    <col min="15873" max="15874" width="11.28515625" bestFit="1" customWidth="1"/>
    <col min="15875" max="15875" width="12" customWidth="1"/>
    <col min="15876" max="15876" width="13.140625" customWidth="1"/>
    <col min="15877" max="15882" width="7.7109375" customWidth="1"/>
    <col min="15883" max="15883" width="8.5703125" bestFit="1" customWidth="1"/>
    <col min="15884" max="15885" width="7.7109375" customWidth="1"/>
    <col min="15886" max="15886" width="8.5703125" bestFit="1" customWidth="1"/>
    <col min="15887" max="15887" width="7.7109375" customWidth="1"/>
    <col min="16120" max="16120" width="13.42578125" bestFit="1" customWidth="1"/>
    <col min="16121" max="16121" width="22.28515625" bestFit="1" customWidth="1"/>
    <col min="16122" max="16122" width="27.5703125" bestFit="1" customWidth="1"/>
    <col min="16123" max="16123" width="9.7109375" bestFit="1" customWidth="1"/>
    <col min="16124" max="16125" width="9.7109375" customWidth="1"/>
    <col min="16126" max="16126" width="14.140625" customWidth="1"/>
    <col min="16127" max="16127" width="15.42578125" bestFit="1" customWidth="1"/>
    <col min="16128" max="16128" width="15.140625" bestFit="1" customWidth="1"/>
    <col min="16129" max="16130" width="11.28515625" bestFit="1" customWidth="1"/>
    <col min="16131" max="16131" width="12" customWidth="1"/>
    <col min="16132" max="16132" width="13.140625" customWidth="1"/>
    <col min="16133" max="16138" width="7.7109375" customWidth="1"/>
    <col min="16139" max="16139" width="8.5703125" bestFit="1" customWidth="1"/>
    <col min="16140" max="16141" width="7.7109375" customWidth="1"/>
    <col min="16142" max="16142" width="8.5703125" bestFit="1" customWidth="1"/>
    <col min="16143" max="16143" width="7.7109375" customWidth="1"/>
  </cols>
  <sheetData>
    <row r="1" spans="1:42" ht="26.25" x14ac:dyDescent="0.4">
      <c r="A1" s="226" t="s">
        <v>398</v>
      </c>
      <c r="B1" s="226">
        <v>2020</v>
      </c>
      <c r="C1" s="233" t="s">
        <v>410</v>
      </c>
    </row>
    <row r="2" spans="1:42" s="55" customFormat="1" ht="18.75" x14ac:dyDescent="0.3">
      <c r="A2" s="227" t="s">
        <v>0</v>
      </c>
      <c r="B2" s="227" t="s">
        <v>1</v>
      </c>
      <c r="C2" s="227" t="s">
        <v>2</v>
      </c>
      <c r="D2" s="227"/>
      <c r="E2" s="234"/>
      <c r="F2" s="228">
        <v>1</v>
      </c>
      <c r="G2" s="228">
        <v>2</v>
      </c>
      <c r="H2" s="228">
        <v>3</v>
      </c>
      <c r="I2" s="228">
        <v>4</v>
      </c>
      <c r="J2" s="228">
        <v>5</v>
      </c>
      <c r="K2" s="228">
        <v>6</v>
      </c>
      <c r="L2" s="228">
        <v>7</v>
      </c>
      <c r="M2" s="228">
        <v>8</v>
      </c>
      <c r="N2" s="228">
        <v>9</v>
      </c>
      <c r="O2" s="228">
        <v>10</v>
      </c>
      <c r="P2" s="228">
        <v>11</v>
      </c>
      <c r="Q2" s="228">
        <v>12</v>
      </c>
      <c r="R2" s="228">
        <v>13</v>
      </c>
      <c r="S2" s="228">
        <v>14</v>
      </c>
      <c r="T2" s="228">
        <v>15</v>
      </c>
      <c r="U2" s="228">
        <v>16</v>
      </c>
      <c r="V2" s="228">
        <v>17</v>
      </c>
      <c r="W2" s="228">
        <v>18</v>
      </c>
      <c r="X2" s="228">
        <v>19</v>
      </c>
      <c r="Y2" s="228">
        <v>20</v>
      </c>
      <c r="Z2" s="228">
        <v>21</v>
      </c>
      <c r="AA2" s="228">
        <v>22</v>
      </c>
      <c r="AB2" s="228">
        <v>23</v>
      </c>
      <c r="AC2" s="228">
        <v>24</v>
      </c>
      <c r="AD2" s="228">
        <v>25</v>
      </c>
      <c r="AE2" s="228">
        <v>26</v>
      </c>
      <c r="AF2" s="228">
        <v>27</v>
      </c>
      <c r="AG2" s="228">
        <v>28</v>
      </c>
      <c r="AH2" s="228">
        <v>29</v>
      </c>
      <c r="AI2" s="228">
        <v>30</v>
      </c>
      <c r="AJ2" s="228"/>
      <c r="AK2" s="228"/>
      <c r="AL2" s="228"/>
    </row>
    <row r="3" spans="1:42" s="256" customFormat="1" x14ac:dyDescent="0.25">
      <c r="D3" s="2" t="s">
        <v>3</v>
      </c>
      <c r="E3" s="3" t="s">
        <v>406</v>
      </c>
      <c r="F3" s="242" t="s">
        <v>122</v>
      </c>
      <c r="G3" s="242" t="s">
        <v>122</v>
      </c>
      <c r="H3" s="242" t="s">
        <v>122</v>
      </c>
      <c r="I3" s="242" t="s">
        <v>122</v>
      </c>
      <c r="J3" s="242" t="s">
        <v>122</v>
      </c>
      <c r="K3" s="242" t="s">
        <v>122</v>
      </c>
      <c r="L3" s="242" t="s">
        <v>122</v>
      </c>
      <c r="M3" s="242" t="s">
        <v>122</v>
      </c>
      <c r="N3" s="242" t="s">
        <v>122</v>
      </c>
      <c r="O3" s="242" t="s">
        <v>122</v>
      </c>
      <c r="P3" s="242" t="s">
        <v>122</v>
      </c>
      <c r="Q3" s="242" t="s">
        <v>122</v>
      </c>
      <c r="R3" s="242" t="s">
        <v>122</v>
      </c>
      <c r="S3" s="242" t="s">
        <v>122</v>
      </c>
      <c r="T3" s="242" t="s">
        <v>122</v>
      </c>
      <c r="U3" s="242" t="s">
        <v>122</v>
      </c>
      <c r="V3" s="242" t="s">
        <v>122</v>
      </c>
      <c r="W3" s="242" t="s">
        <v>122</v>
      </c>
      <c r="X3" s="242" t="s">
        <v>122</v>
      </c>
      <c r="Y3" s="242" t="s">
        <v>122</v>
      </c>
      <c r="Z3" s="242" t="s">
        <v>122</v>
      </c>
      <c r="AA3" s="242" t="s">
        <v>122</v>
      </c>
      <c r="AB3" s="242" t="s">
        <v>122</v>
      </c>
      <c r="AC3" s="242" t="s">
        <v>122</v>
      </c>
      <c r="AD3" s="242" t="s">
        <v>122</v>
      </c>
      <c r="AE3" s="242" t="s">
        <v>122</v>
      </c>
      <c r="AF3" s="242" t="s">
        <v>122</v>
      </c>
      <c r="AG3" s="242" t="s">
        <v>122</v>
      </c>
      <c r="AH3" s="242" t="s">
        <v>122</v>
      </c>
      <c r="AI3" s="242" t="s">
        <v>122</v>
      </c>
      <c r="AJ3" s="242"/>
      <c r="AK3" s="242"/>
      <c r="AL3" s="242"/>
      <c r="AN3" s="257"/>
      <c r="AO3" s="257"/>
      <c r="AP3" s="257"/>
    </row>
    <row r="4" spans="1:42" s="8" customFormat="1" ht="15.75" thickBot="1" x14ac:dyDescent="0.3">
      <c r="A4" s="20"/>
      <c r="B4" s="20"/>
      <c r="C4" s="20"/>
      <c r="D4" s="21"/>
      <c r="E4" s="46"/>
      <c r="F4" s="51"/>
      <c r="G4" s="51"/>
      <c r="H4" s="51"/>
      <c r="I4" s="51"/>
      <c r="J4" s="51"/>
      <c r="K4" s="51"/>
      <c r="L4" s="51"/>
      <c r="M4" s="51"/>
      <c r="N4" s="51"/>
      <c r="O4" s="21"/>
      <c r="P4" s="21"/>
      <c r="Q4" s="21"/>
      <c r="R4" s="21"/>
      <c r="S4" s="21"/>
      <c r="T4" s="21"/>
      <c r="U4" s="5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14"/>
      <c r="AL4" s="14"/>
    </row>
    <row r="5" spans="1:42" s="8" customFormat="1" ht="15.75" thickTop="1" x14ac:dyDescent="0.25">
      <c r="A5" s="229" t="s">
        <v>4</v>
      </c>
      <c r="B5" s="13" t="s">
        <v>5</v>
      </c>
      <c r="C5" s="47" t="s">
        <v>6</v>
      </c>
      <c r="D5" s="14">
        <v>0.1</v>
      </c>
      <c r="E5" s="7"/>
      <c r="F5" s="38">
        <v>0</v>
      </c>
      <c r="G5" s="38">
        <v>0.1</v>
      </c>
      <c r="H5" s="38">
        <v>0.1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  <c r="AG5" s="38">
        <v>0</v>
      </c>
      <c r="AH5" s="38">
        <v>0.1</v>
      </c>
      <c r="AI5" s="38">
        <v>0.1</v>
      </c>
      <c r="AJ5" s="50"/>
      <c r="AK5" s="38"/>
      <c r="AL5" s="38"/>
      <c r="AN5" s="258">
        <f>SUM(F5:AJ5)</f>
        <v>0.4</v>
      </c>
      <c r="AO5" s="10">
        <v>86400</v>
      </c>
      <c r="AP5" s="259">
        <f>AN5*AO5</f>
        <v>34560</v>
      </c>
    </row>
    <row r="6" spans="1:42" s="8" customFormat="1" x14ac:dyDescent="0.25">
      <c r="A6" s="12"/>
      <c r="B6" s="13"/>
      <c r="C6" s="47" t="s">
        <v>7</v>
      </c>
      <c r="D6" s="14">
        <v>0.1</v>
      </c>
      <c r="E6" s="7"/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50"/>
      <c r="AK6" s="38"/>
      <c r="AL6" s="38"/>
      <c r="AN6" s="260">
        <f t="shared" ref="AN6:AN69" si="0">SUM(F6:AJ6)</f>
        <v>0</v>
      </c>
      <c r="AO6" s="8">
        <v>86400</v>
      </c>
      <c r="AP6" s="261">
        <f t="shared" ref="AP6:AP69" si="1">AN6*AO6</f>
        <v>0</v>
      </c>
    </row>
    <row r="7" spans="1:42" s="8" customFormat="1" x14ac:dyDescent="0.25">
      <c r="A7" s="12"/>
      <c r="B7" s="16"/>
      <c r="C7" s="220" t="s">
        <v>8</v>
      </c>
      <c r="D7" s="221">
        <v>0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46"/>
      <c r="AK7" s="220"/>
      <c r="AL7" s="220"/>
      <c r="AN7" s="260">
        <f t="shared" si="0"/>
        <v>0</v>
      </c>
      <c r="AO7" s="8">
        <v>86400</v>
      </c>
      <c r="AP7" s="261">
        <f t="shared" si="1"/>
        <v>0</v>
      </c>
    </row>
    <row r="8" spans="1:42" s="8" customFormat="1" x14ac:dyDescent="0.25">
      <c r="A8" s="12"/>
      <c r="B8" s="16"/>
      <c r="C8" s="222" t="s">
        <v>403</v>
      </c>
      <c r="D8" s="223" t="s">
        <v>395</v>
      </c>
      <c r="E8" s="7"/>
      <c r="F8" s="38">
        <v>1.25</v>
      </c>
      <c r="G8" s="38">
        <v>1.25</v>
      </c>
      <c r="H8" s="38">
        <v>1.22</v>
      </c>
      <c r="I8" s="38">
        <v>0.95</v>
      </c>
      <c r="J8" s="38">
        <v>0.95</v>
      </c>
      <c r="K8" s="38">
        <v>0.95</v>
      </c>
      <c r="L8" s="38">
        <v>0.83</v>
      </c>
      <c r="M8" s="38">
        <v>0.59</v>
      </c>
      <c r="N8" s="38">
        <v>0</v>
      </c>
      <c r="O8" s="38">
        <v>0</v>
      </c>
      <c r="P8" s="38">
        <v>0.4</v>
      </c>
      <c r="Q8" s="38">
        <v>0.71</v>
      </c>
      <c r="R8" s="38">
        <v>0.8</v>
      </c>
      <c r="S8" s="38">
        <v>0.81</v>
      </c>
      <c r="T8" s="38">
        <v>0.8</v>
      </c>
      <c r="U8" s="38">
        <v>0.8</v>
      </c>
      <c r="V8" s="38">
        <v>0.81</v>
      </c>
      <c r="W8" s="38">
        <v>0.81</v>
      </c>
      <c r="X8" s="38">
        <v>0.99</v>
      </c>
      <c r="Y8" s="38">
        <v>1.07</v>
      </c>
      <c r="Z8" s="38">
        <v>1.07</v>
      </c>
      <c r="AA8" s="38">
        <v>1.07</v>
      </c>
      <c r="AB8" s="38">
        <v>1.4</v>
      </c>
      <c r="AC8" s="38">
        <v>1.67</v>
      </c>
      <c r="AD8" s="38">
        <v>1.67</v>
      </c>
      <c r="AE8" s="38">
        <v>1.83</v>
      </c>
      <c r="AF8" s="38">
        <v>2.0299999999999998</v>
      </c>
      <c r="AG8" s="38">
        <v>2.09</v>
      </c>
      <c r="AH8" s="38">
        <v>2.09</v>
      </c>
      <c r="AI8" s="38">
        <v>2.09</v>
      </c>
      <c r="AJ8" s="50"/>
      <c r="AK8" s="38"/>
      <c r="AL8" s="38"/>
      <c r="AN8" s="260">
        <f t="shared" si="0"/>
        <v>33</v>
      </c>
      <c r="AO8" s="8">
        <v>86400</v>
      </c>
      <c r="AP8" s="261">
        <f t="shared" si="1"/>
        <v>2851200</v>
      </c>
    </row>
    <row r="9" spans="1:42" s="8" customFormat="1" x14ac:dyDescent="0.25">
      <c r="A9" s="12"/>
      <c r="B9" s="13"/>
      <c r="C9" s="17" t="s">
        <v>9</v>
      </c>
      <c r="D9" s="237" t="s">
        <v>395</v>
      </c>
      <c r="E9" s="7"/>
      <c r="F9" s="38">
        <v>0.02</v>
      </c>
      <c r="G9" s="38">
        <v>0.02</v>
      </c>
      <c r="H9" s="38">
        <v>0.02</v>
      </c>
      <c r="I9" s="38">
        <v>0.02</v>
      </c>
      <c r="J9" s="38">
        <v>0.02</v>
      </c>
      <c r="K9" s="38">
        <v>0.02</v>
      </c>
      <c r="L9" s="38">
        <v>0.02</v>
      </c>
      <c r="M9" s="38">
        <v>0.02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0.02</v>
      </c>
      <c r="X9" s="38">
        <v>0.02</v>
      </c>
      <c r="Y9" s="38">
        <v>0.02</v>
      </c>
      <c r="Z9" s="38">
        <v>0.02</v>
      </c>
      <c r="AA9" s="38">
        <v>0.02</v>
      </c>
      <c r="AB9" s="38">
        <v>0.04</v>
      </c>
      <c r="AC9" s="38">
        <v>0.04</v>
      </c>
      <c r="AD9" s="38">
        <v>0.04</v>
      </c>
      <c r="AE9" s="38">
        <v>0.04</v>
      </c>
      <c r="AF9" s="38">
        <v>0.04</v>
      </c>
      <c r="AG9" s="38">
        <v>0.04</v>
      </c>
      <c r="AH9" s="38">
        <v>0.04</v>
      </c>
      <c r="AI9" s="38">
        <v>0.04</v>
      </c>
      <c r="AJ9" s="50"/>
      <c r="AK9" s="38"/>
      <c r="AL9" s="38"/>
      <c r="AN9" s="260">
        <f t="shared" si="0"/>
        <v>0.57999999999999985</v>
      </c>
      <c r="AO9" s="8">
        <v>86400</v>
      </c>
      <c r="AP9" s="261">
        <f t="shared" si="1"/>
        <v>50111.999999999985</v>
      </c>
    </row>
    <row r="10" spans="1:42" s="8" customFormat="1" x14ac:dyDescent="0.25">
      <c r="A10" s="12"/>
      <c r="B10" s="13"/>
      <c r="C10" s="17"/>
      <c r="D10" s="14"/>
      <c r="E10" s="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50"/>
      <c r="AK10" s="38"/>
      <c r="AL10" s="38"/>
      <c r="AN10" s="260"/>
      <c r="AP10" s="261"/>
    </row>
    <row r="11" spans="1:42" s="8" customFormat="1" ht="15.75" thickBot="1" x14ac:dyDescent="0.3">
      <c r="A11" s="12"/>
      <c r="B11" s="19"/>
      <c r="C11" s="20" t="s">
        <v>139</v>
      </c>
      <c r="D11" s="243"/>
      <c r="E11" s="46">
        <f>86400*SUM(F11:AJ11)</f>
        <v>2935872.0000000005</v>
      </c>
      <c r="F11" s="51">
        <f>SUM(F5:F10)</f>
        <v>1.27</v>
      </c>
      <c r="G11" s="51">
        <f>SUM(G5:G10)</f>
        <v>1.37</v>
      </c>
      <c r="H11" s="51">
        <f>SUM(H5:H10)</f>
        <v>1.34</v>
      </c>
      <c r="I11" s="51">
        <f>SUM(I5:I10)</f>
        <v>0.97</v>
      </c>
      <c r="J11" s="51">
        <f t="shared" ref="J11:AJ11" si="2">SUM(J5:J10)</f>
        <v>0.97</v>
      </c>
      <c r="K11" s="51">
        <f t="shared" si="2"/>
        <v>0.97</v>
      </c>
      <c r="L11" s="51">
        <f t="shared" si="2"/>
        <v>0.85</v>
      </c>
      <c r="M11" s="51">
        <f t="shared" si="2"/>
        <v>0.61</v>
      </c>
      <c r="N11" s="51">
        <f t="shared" si="2"/>
        <v>0</v>
      </c>
      <c r="O11" s="51">
        <f t="shared" si="2"/>
        <v>0</v>
      </c>
      <c r="P11" s="51">
        <f t="shared" si="2"/>
        <v>0.4</v>
      </c>
      <c r="Q11" s="51">
        <f t="shared" si="2"/>
        <v>0.71</v>
      </c>
      <c r="R11" s="51">
        <f t="shared" si="2"/>
        <v>0.8</v>
      </c>
      <c r="S11" s="51">
        <f t="shared" si="2"/>
        <v>0.81</v>
      </c>
      <c r="T11" s="51">
        <f t="shared" si="2"/>
        <v>0.8</v>
      </c>
      <c r="U11" s="51">
        <f t="shared" si="2"/>
        <v>0.8</v>
      </c>
      <c r="V11" s="51">
        <f t="shared" si="2"/>
        <v>0.81</v>
      </c>
      <c r="W11" s="51">
        <f t="shared" si="2"/>
        <v>0.83000000000000007</v>
      </c>
      <c r="X11" s="51">
        <f t="shared" si="2"/>
        <v>1.01</v>
      </c>
      <c r="Y11" s="51">
        <f t="shared" si="2"/>
        <v>1.0900000000000001</v>
      </c>
      <c r="Z11" s="51">
        <f t="shared" si="2"/>
        <v>1.0900000000000001</v>
      </c>
      <c r="AA11" s="51">
        <f t="shared" si="2"/>
        <v>1.0900000000000001</v>
      </c>
      <c r="AB11" s="51">
        <f t="shared" si="2"/>
        <v>1.44</v>
      </c>
      <c r="AC11" s="51">
        <f t="shared" si="2"/>
        <v>1.71</v>
      </c>
      <c r="AD11" s="51">
        <f t="shared" si="2"/>
        <v>1.71</v>
      </c>
      <c r="AE11" s="51">
        <f t="shared" si="2"/>
        <v>1.87</v>
      </c>
      <c r="AF11" s="51">
        <f t="shared" si="2"/>
        <v>2.0699999999999998</v>
      </c>
      <c r="AG11" s="51">
        <f t="shared" si="2"/>
        <v>2.13</v>
      </c>
      <c r="AH11" s="51">
        <f t="shared" si="2"/>
        <v>2.23</v>
      </c>
      <c r="AI11" s="51">
        <f t="shared" si="2"/>
        <v>2.23</v>
      </c>
      <c r="AJ11" s="52">
        <f t="shared" si="2"/>
        <v>0</v>
      </c>
      <c r="AK11" s="38"/>
      <c r="AL11" s="38"/>
      <c r="AN11" s="262">
        <f t="shared" si="0"/>
        <v>33.980000000000004</v>
      </c>
      <c r="AO11" s="20">
        <v>86400</v>
      </c>
      <c r="AP11" s="263">
        <f t="shared" si="1"/>
        <v>2935872.0000000005</v>
      </c>
    </row>
    <row r="12" spans="1:42" ht="16.5" thickTop="1" thickBot="1" x14ac:dyDescent="0.3">
      <c r="A12" s="12"/>
      <c r="X12" s="14"/>
      <c r="Y12" s="14"/>
      <c r="Z12" s="14"/>
      <c r="AB12" s="14"/>
      <c r="AC12" s="14"/>
      <c r="AD12" s="14"/>
      <c r="AE12" s="14"/>
      <c r="AF12" s="14"/>
      <c r="AG12" s="14"/>
      <c r="AH12" s="14"/>
      <c r="AI12" s="14"/>
      <c r="AN12" s="14"/>
      <c r="AO12" s="8"/>
      <c r="AP12" s="15"/>
    </row>
    <row r="13" spans="1:42" s="8" customFormat="1" ht="15.75" thickTop="1" x14ac:dyDescent="0.25">
      <c r="A13" s="12"/>
      <c r="B13" s="23" t="s">
        <v>10</v>
      </c>
      <c r="C13" s="24" t="s">
        <v>11</v>
      </c>
      <c r="D13" s="9">
        <v>0.3</v>
      </c>
      <c r="E13" s="45"/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48">
        <v>0.3</v>
      </c>
      <c r="AJ13" s="49"/>
      <c r="AK13" s="38"/>
      <c r="AL13" s="38"/>
      <c r="AN13" s="258">
        <f t="shared" si="0"/>
        <v>0.3</v>
      </c>
      <c r="AO13" s="10">
        <v>86400</v>
      </c>
      <c r="AP13" s="259">
        <f t="shared" si="1"/>
        <v>25920</v>
      </c>
    </row>
    <row r="14" spans="1:42" s="8" customFormat="1" x14ac:dyDescent="0.25">
      <c r="A14" s="12"/>
      <c r="B14" s="16"/>
      <c r="C14" s="17" t="s">
        <v>12</v>
      </c>
      <c r="D14" s="14">
        <v>0.36</v>
      </c>
      <c r="E14" s="7"/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0.36</v>
      </c>
      <c r="AH14" s="38">
        <v>0.36</v>
      </c>
      <c r="AI14" s="38">
        <v>0.36</v>
      </c>
      <c r="AJ14" s="50"/>
      <c r="AK14" s="38"/>
      <c r="AL14" s="38"/>
      <c r="AN14" s="260">
        <f t="shared" si="0"/>
        <v>1.08</v>
      </c>
      <c r="AO14" s="8">
        <v>86400</v>
      </c>
      <c r="AP14" s="261">
        <f t="shared" si="1"/>
        <v>93312</v>
      </c>
    </row>
    <row r="15" spans="1:42" s="8" customFormat="1" x14ac:dyDescent="0.25">
      <c r="A15" s="12"/>
      <c r="B15" s="16"/>
      <c r="C15" s="220" t="s">
        <v>13</v>
      </c>
      <c r="D15" s="221">
        <v>0</v>
      </c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46"/>
      <c r="AK15" s="220"/>
      <c r="AL15" s="220"/>
      <c r="AN15" s="260">
        <f t="shared" si="0"/>
        <v>0</v>
      </c>
      <c r="AO15" s="8">
        <v>86400</v>
      </c>
      <c r="AP15" s="261">
        <f t="shared" si="1"/>
        <v>0</v>
      </c>
    </row>
    <row r="16" spans="1:42" s="8" customFormat="1" x14ac:dyDescent="0.25">
      <c r="A16" s="12"/>
      <c r="B16" s="16"/>
      <c r="C16" s="17" t="s">
        <v>14</v>
      </c>
      <c r="D16" s="14">
        <v>0.3</v>
      </c>
      <c r="E16" s="7"/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0.3</v>
      </c>
      <c r="AG16" s="38">
        <v>0.3</v>
      </c>
      <c r="AH16" s="38">
        <v>0.3</v>
      </c>
      <c r="AI16" s="38">
        <v>0.3</v>
      </c>
      <c r="AJ16" s="50"/>
      <c r="AK16" s="38"/>
      <c r="AL16" s="38"/>
      <c r="AN16" s="260">
        <f t="shared" si="0"/>
        <v>1.2</v>
      </c>
      <c r="AO16" s="8">
        <v>86400</v>
      </c>
      <c r="AP16" s="261">
        <f t="shared" si="1"/>
        <v>103680</v>
      </c>
    </row>
    <row r="17" spans="1:42" s="8" customFormat="1" x14ac:dyDescent="0.25">
      <c r="A17" s="12"/>
      <c r="B17" s="16"/>
      <c r="C17" s="17" t="s">
        <v>15</v>
      </c>
      <c r="D17" s="14">
        <v>0.35</v>
      </c>
      <c r="E17" s="7"/>
      <c r="F17" s="38">
        <v>0.35</v>
      </c>
      <c r="G17" s="38">
        <v>0.35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0.35</v>
      </c>
      <c r="AF17" s="38">
        <v>0.35</v>
      </c>
      <c r="AG17" s="38">
        <v>0.35</v>
      </c>
      <c r="AH17" s="38">
        <v>0.35</v>
      </c>
      <c r="AI17" s="38">
        <v>0.35</v>
      </c>
      <c r="AJ17" s="50"/>
      <c r="AK17" s="38"/>
      <c r="AL17" s="38"/>
      <c r="AN17" s="260">
        <f t="shared" si="0"/>
        <v>2.4500000000000002</v>
      </c>
      <c r="AO17" s="8">
        <v>86400</v>
      </c>
      <c r="AP17" s="261">
        <f t="shared" si="1"/>
        <v>211680.00000000003</v>
      </c>
    </row>
    <row r="18" spans="1:42" s="8" customFormat="1" x14ac:dyDescent="0.25">
      <c r="A18" s="12"/>
      <c r="B18" s="13"/>
      <c r="C18" s="17" t="s">
        <v>16</v>
      </c>
      <c r="D18" s="237" t="s">
        <v>395</v>
      </c>
      <c r="E18" s="7"/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0.1</v>
      </c>
      <c r="X18" s="38">
        <v>0.1</v>
      </c>
      <c r="Y18" s="38">
        <v>0.1</v>
      </c>
      <c r="Z18" s="38">
        <v>0.1</v>
      </c>
      <c r="AA18" s="38">
        <v>0.1</v>
      </c>
      <c r="AB18" s="38">
        <v>0.1</v>
      </c>
      <c r="AC18" s="38">
        <v>0.1</v>
      </c>
      <c r="AD18" s="38">
        <v>0.1</v>
      </c>
      <c r="AE18" s="38">
        <v>0.3</v>
      </c>
      <c r="AF18" s="38">
        <v>0.3</v>
      </c>
      <c r="AG18" s="38">
        <v>0.3</v>
      </c>
      <c r="AH18" s="38">
        <v>0.3</v>
      </c>
      <c r="AI18" s="38">
        <v>0.3</v>
      </c>
      <c r="AJ18" s="50"/>
      <c r="AK18" s="38"/>
      <c r="AL18" s="38"/>
      <c r="AN18" s="260">
        <f t="shared" si="0"/>
        <v>2.2999999999999998</v>
      </c>
      <c r="AO18" s="8">
        <v>86400</v>
      </c>
      <c r="AP18" s="261">
        <f t="shared" si="1"/>
        <v>198719.99999999997</v>
      </c>
    </row>
    <row r="19" spans="1:42" s="8" customFormat="1" x14ac:dyDescent="0.25">
      <c r="A19" s="12"/>
      <c r="B19" s="16"/>
      <c r="C19" s="220" t="s">
        <v>17</v>
      </c>
      <c r="D19" s="221">
        <v>0</v>
      </c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46"/>
      <c r="AK19" s="220"/>
      <c r="AL19" s="220"/>
      <c r="AN19" s="260">
        <f t="shared" si="0"/>
        <v>0</v>
      </c>
      <c r="AO19" s="8">
        <v>86400</v>
      </c>
      <c r="AP19" s="261">
        <f t="shared" si="1"/>
        <v>0</v>
      </c>
    </row>
    <row r="20" spans="1:42" s="8" customFormat="1" x14ac:dyDescent="0.25">
      <c r="A20" s="12"/>
      <c r="B20" s="16"/>
      <c r="C20" s="220" t="s">
        <v>18</v>
      </c>
      <c r="D20" s="221">
        <v>0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46"/>
      <c r="AK20" s="220"/>
      <c r="AL20" s="220"/>
      <c r="AN20" s="260">
        <f t="shared" si="0"/>
        <v>0</v>
      </c>
      <c r="AO20" s="8">
        <v>86400</v>
      </c>
      <c r="AP20" s="261">
        <f t="shared" si="1"/>
        <v>0</v>
      </c>
    </row>
    <row r="21" spans="1:42" s="8" customFormat="1" x14ac:dyDescent="0.25">
      <c r="A21" s="12"/>
      <c r="B21" s="16"/>
      <c r="C21" s="40"/>
      <c r="D21" s="41"/>
      <c r="E21" s="7"/>
      <c r="F21" s="38"/>
      <c r="G21" s="38"/>
      <c r="H21" s="38"/>
      <c r="I21" s="38"/>
      <c r="J21" s="38"/>
      <c r="K21" s="38"/>
      <c r="L21" s="38"/>
      <c r="M21" s="38"/>
      <c r="N21" s="38"/>
      <c r="O21" s="14"/>
      <c r="P21" s="14"/>
      <c r="Q21" s="14"/>
      <c r="R21" s="14"/>
      <c r="S21" s="14"/>
      <c r="T21" s="14"/>
      <c r="U21" s="38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54"/>
      <c r="AK21" s="14"/>
      <c r="AL21" s="14"/>
      <c r="AN21" s="260"/>
      <c r="AP21" s="261"/>
    </row>
    <row r="22" spans="1:42" s="8" customFormat="1" ht="15.75" thickBot="1" x14ac:dyDescent="0.3">
      <c r="A22" s="12"/>
      <c r="B22" s="19"/>
      <c r="C22" s="20" t="s">
        <v>139</v>
      </c>
      <c r="D22" s="243"/>
      <c r="E22" s="46">
        <f>86400*SUM(F22:AJ22)</f>
        <v>633312</v>
      </c>
      <c r="F22" s="51">
        <f>SUM(F13:F21)</f>
        <v>0.35</v>
      </c>
      <c r="G22" s="51">
        <f>SUM(G13:G21)</f>
        <v>0.35</v>
      </c>
      <c r="H22" s="51">
        <f>SUM(H13:H21)</f>
        <v>0</v>
      </c>
      <c r="I22" s="51">
        <f t="shared" ref="I22:AJ22" si="3">SUM(I13:I21)</f>
        <v>0</v>
      </c>
      <c r="J22" s="51">
        <f t="shared" si="3"/>
        <v>0</v>
      </c>
      <c r="K22" s="51">
        <f t="shared" si="3"/>
        <v>0</v>
      </c>
      <c r="L22" s="51">
        <f t="shared" si="3"/>
        <v>0</v>
      </c>
      <c r="M22" s="51">
        <f t="shared" si="3"/>
        <v>0</v>
      </c>
      <c r="N22" s="51">
        <f>SUM(N13:N21)</f>
        <v>0</v>
      </c>
      <c r="O22" s="51">
        <f>SUM(O13:O21)</f>
        <v>0</v>
      </c>
      <c r="P22" s="51">
        <f t="shared" si="3"/>
        <v>0</v>
      </c>
      <c r="Q22" s="51">
        <f t="shared" si="3"/>
        <v>0</v>
      </c>
      <c r="R22" s="51">
        <f t="shared" si="3"/>
        <v>0</v>
      </c>
      <c r="S22" s="51">
        <f t="shared" si="3"/>
        <v>0</v>
      </c>
      <c r="T22" s="51">
        <f t="shared" si="3"/>
        <v>0</v>
      </c>
      <c r="U22" s="51">
        <f t="shared" si="3"/>
        <v>0</v>
      </c>
      <c r="V22" s="51">
        <f t="shared" si="3"/>
        <v>0</v>
      </c>
      <c r="W22" s="51">
        <f t="shared" si="3"/>
        <v>0.1</v>
      </c>
      <c r="X22" s="51">
        <f t="shared" si="3"/>
        <v>0.1</v>
      </c>
      <c r="Y22" s="51">
        <f t="shared" si="3"/>
        <v>0.1</v>
      </c>
      <c r="Z22" s="51">
        <f>SUM(Z13:Z21)</f>
        <v>0.1</v>
      </c>
      <c r="AA22" s="51">
        <f t="shared" si="3"/>
        <v>0.1</v>
      </c>
      <c r="AB22" s="51">
        <f>SUM(AB13:AB21)</f>
        <v>0.1</v>
      </c>
      <c r="AC22" s="51">
        <f t="shared" si="3"/>
        <v>0.1</v>
      </c>
      <c r="AD22" s="51">
        <f t="shared" si="3"/>
        <v>0.1</v>
      </c>
      <c r="AE22" s="51">
        <f t="shared" si="3"/>
        <v>0.64999999999999991</v>
      </c>
      <c r="AF22" s="51">
        <f t="shared" si="3"/>
        <v>0.95</v>
      </c>
      <c r="AG22" s="51">
        <f t="shared" si="3"/>
        <v>1.3099999999999998</v>
      </c>
      <c r="AH22" s="51">
        <f t="shared" si="3"/>
        <v>1.3099999999999998</v>
      </c>
      <c r="AI22" s="51">
        <f t="shared" si="3"/>
        <v>1.61</v>
      </c>
      <c r="AJ22" s="52">
        <f t="shared" si="3"/>
        <v>0</v>
      </c>
      <c r="AK22" s="38"/>
      <c r="AL22" s="38"/>
      <c r="AN22" s="262">
        <f t="shared" si="0"/>
        <v>7.33</v>
      </c>
      <c r="AO22" s="20">
        <v>86400</v>
      </c>
      <c r="AP22" s="263">
        <f t="shared" si="1"/>
        <v>633312</v>
      </c>
    </row>
    <row r="23" spans="1:42" s="8" customFormat="1" ht="16.5" thickTop="1" thickBot="1" x14ac:dyDescent="0.3">
      <c r="A23" s="12"/>
      <c r="D23" s="14"/>
      <c r="E23" s="7"/>
      <c r="F23" s="38"/>
      <c r="G23" s="38"/>
      <c r="H23" s="38"/>
      <c r="I23" s="38"/>
      <c r="J23" s="38"/>
      <c r="K23" s="38"/>
      <c r="L23" s="38"/>
      <c r="M23" s="38"/>
      <c r="N23" s="38"/>
      <c r="O23" s="14"/>
      <c r="P23" s="14"/>
      <c r="Q23" s="14"/>
      <c r="R23" s="14"/>
      <c r="S23" s="14"/>
      <c r="T23" s="14"/>
      <c r="U23" s="38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N23" s="14"/>
      <c r="AP23" s="15"/>
    </row>
    <row r="24" spans="1:42" s="8" customFormat="1" ht="15.75" thickTop="1" x14ac:dyDescent="0.25">
      <c r="A24" s="12"/>
      <c r="B24" s="23" t="s">
        <v>19</v>
      </c>
      <c r="C24" s="24" t="s">
        <v>20</v>
      </c>
      <c r="D24" s="9">
        <v>0.3</v>
      </c>
      <c r="E24" s="45"/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53"/>
      <c r="AK24" s="14"/>
      <c r="AL24" s="14"/>
      <c r="AN24" s="258">
        <f t="shared" si="0"/>
        <v>0</v>
      </c>
      <c r="AO24" s="10">
        <v>86400</v>
      </c>
      <c r="AP24" s="259">
        <f t="shared" si="1"/>
        <v>0</v>
      </c>
    </row>
    <row r="25" spans="1:42" s="8" customFormat="1" x14ac:dyDescent="0.25">
      <c r="A25" s="12"/>
      <c r="B25" s="16"/>
      <c r="C25" s="17" t="s">
        <v>21</v>
      </c>
      <c r="D25" s="14">
        <v>0.35</v>
      </c>
      <c r="E25" s="7"/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0.35</v>
      </c>
      <c r="AG25" s="38">
        <v>0.35</v>
      </c>
      <c r="AH25" s="38">
        <v>0.35</v>
      </c>
      <c r="AI25" s="38">
        <v>0.35</v>
      </c>
      <c r="AJ25" s="50"/>
      <c r="AK25" s="38"/>
      <c r="AL25" s="38"/>
      <c r="AN25" s="260">
        <f t="shared" si="0"/>
        <v>1.4</v>
      </c>
      <c r="AO25" s="8">
        <v>86400</v>
      </c>
      <c r="AP25" s="261">
        <f t="shared" si="1"/>
        <v>120959.99999999999</v>
      </c>
    </row>
    <row r="26" spans="1:42" s="8" customFormat="1" x14ac:dyDescent="0.25">
      <c r="A26" s="12"/>
      <c r="B26" s="16"/>
      <c r="C26" s="220" t="s">
        <v>22</v>
      </c>
      <c r="D26" s="221">
        <v>0.2</v>
      </c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46"/>
      <c r="AK26" s="220"/>
      <c r="AL26" s="220"/>
      <c r="AN26" s="260">
        <f t="shared" si="0"/>
        <v>0</v>
      </c>
      <c r="AO26" s="8">
        <v>86400</v>
      </c>
      <c r="AP26" s="261">
        <f t="shared" si="1"/>
        <v>0</v>
      </c>
    </row>
    <row r="27" spans="1:42" s="8" customFormat="1" x14ac:dyDescent="0.25">
      <c r="A27" s="12"/>
      <c r="B27" s="16"/>
      <c r="C27" s="222" t="s">
        <v>402</v>
      </c>
      <c r="D27" s="223" t="s">
        <v>395</v>
      </c>
      <c r="E27" s="7"/>
      <c r="F27" s="38">
        <v>16.239999999999998</v>
      </c>
      <c r="G27" s="38">
        <v>14.91</v>
      </c>
      <c r="H27" s="38">
        <v>16.93</v>
      </c>
      <c r="I27" s="38">
        <v>17.47</v>
      </c>
      <c r="J27" s="38">
        <v>22.82</v>
      </c>
      <c r="K27" s="38">
        <v>24.02</v>
      </c>
      <c r="L27" s="38">
        <v>23.4</v>
      </c>
      <c r="M27" s="38">
        <v>24.52</v>
      </c>
      <c r="N27" s="38">
        <v>17.57</v>
      </c>
      <c r="O27" s="38">
        <v>22.27</v>
      </c>
      <c r="P27" s="38">
        <v>26.61</v>
      </c>
      <c r="Q27" s="38">
        <v>26.56</v>
      </c>
      <c r="R27" s="38">
        <v>26.12</v>
      </c>
      <c r="S27" s="38">
        <v>25.45</v>
      </c>
      <c r="T27" s="38">
        <v>24.85</v>
      </c>
      <c r="U27" s="38">
        <v>25.22</v>
      </c>
      <c r="V27" s="38">
        <v>25</v>
      </c>
      <c r="W27" s="38">
        <v>25.59</v>
      </c>
      <c r="X27" s="38">
        <v>25.44</v>
      </c>
      <c r="Y27" s="38">
        <v>25.48</v>
      </c>
      <c r="Z27" s="38">
        <v>24.54</v>
      </c>
      <c r="AA27" s="38">
        <v>24.01</v>
      </c>
      <c r="AB27" s="38">
        <v>22.86</v>
      </c>
      <c r="AC27" s="38">
        <v>21.94</v>
      </c>
      <c r="AD27" s="38">
        <v>21.8</v>
      </c>
      <c r="AE27" s="38">
        <v>21.27</v>
      </c>
      <c r="AF27" s="38">
        <v>21.27</v>
      </c>
      <c r="AG27" s="38">
        <v>21.15</v>
      </c>
      <c r="AH27" s="38">
        <v>20.96</v>
      </c>
      <c r="AI27" s="38">
        <v>21.38</v>
      </c>
      <c r="AJ27" s="50"/>
      <c r="AK27" s="38"/>
      <c r="AL27" s="38"/>
      <c r="AN27" s="260">
        <f t="shared" si="0"/>
        <v>677.65</v>
      </c>
      <c r="AO27" s="8">
        <v>86400</v>
      </c>
      <c r="AP27" s="261">
        <f t="shared" si="1"/>
        <v>58548960</v>
      </c>
    </row>
    <row r="28" spans="1:42" s="8" customFormat="1" x14ac:dyDescent="0.25">
      <c r="A28" s="12"/>
      <c r="B28" s="16"/>
      <c r="C28" s="17"/>
      <c r="D28" s="18"/>
      <c r="E28" s="7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50"/>
      <c r="AK28" s="38"/>
      <c r="AL28" s="38"/>
      <c r="AN28" s="260"/>
      <c r="AP28" s="261"/>
    </row>
    <row r="29" spans="1:42" s="8" customFormat="1" x14ac:dyDescent="0.25">
      <c r="A29" s="12"/>
      <c r="B29" s="16"/>
      <c r="C29" s="219" t="s">
        <v>145</v>
      </c>
      <c r="D29" s="235" t="s">
        <v>395</v>
      </c>
      <c r="E29" s="7"/>
      <c r="F29" s="38">
        <v>3.76</v>
      </c>
      <c r="G29" s="38">
        <v>2.29</v>
      </c>
      <c r="H29" s="38">
        <v>4.54</v>
      </c>
      <c r="I29" s="38">
        <v>6.39</v>
      </c>
      <c r="J29" s="38">
        <v>11.4</v>
      </c>
      <c r="K29" s="38">
        <v>12.67</v>
      </c>
      <c r="L29" s="38">
        <v>12.57</v>
      </c>
      <c r="M29" s="38">
        <v>14.15</v>
      </c>
      <c r="N29" s="38">
        <v>9.14</v>
      </c>
      <c r="O29" s="38">
        <v>13.79</v>
      </c>
      <c r="P29" s="38">
        <v>18</v>
      </c>
      <c r="Q29" s="38">
        <v>17.260000000000002</v>
      </c>
      <c r="R29" s="38">
        <v>16.43</v>
      </c>
      <c r="S29" s="38">
        <v>15.74</v>
      </c>
      <c r="T29" s="38">
        <v>15.14</v>
      </c>
      <c r="U29" s="38">
        <v>15.51</v>
      </c>
      <c r="V29" s="38">
        <v>15.32</v>
      </c>
      <c r="W29" s="38">
        <v>15.34</v>
      </c>
      <c r="X29" s="38">
        <v>14.65</v>
      </c>
      <c r="Y29" s="38">
        <v>14.69</v>
      </c>
      <c r="Z29" s="38">
        <v>13.48</v>
      </c>
      <c r="AA29" s="38">
        <v>12.53</v>
      </c>
      <c r="AB29" s="38">
        <v>9.93</v>
      </c>
      <c r="AC29" s="38">
        <v>7.98</v>
      </c>
      <c r="AD29" s="38">
        <v>6.47</v>
      </c>
      <c r="AE29" s="38">
        <v>5.75</v>
      </c>
      <c r="AF29" s="38">
        <v>4.92</v>
      </c>
      <c r="AG29" s="38">
        <v>4.17</v>
      </c>
      <c r="AH29" s="38">
        <v>3.37</v>
      </c>
      <c r="AI29" s="38">
        <v>3.28</v>
      </c>
      <c r="AJ29" s="50"/>
      <c r="AK29" s="38"/>
      <c r="AL29" s="38"/>
      <c r="AN29" s="260">
        <f t="shared" si="0"/>
        <v>320.66000000000008</v>
      </c>
      <c r="AO29" s="8">
        <v>-86400</v>
      </c>
      <c r="AP29" s="261">
        <f t="shared" si="1"/>
        <v>-27705024.000000007</v>
      </c>
    </row>
    <row r="30" spans="1:42" s="8" customFormat="1" x14ac:dyDescent="0.25">
      <c r="A30" s="12"/>
      <c r="B30" s="16"/>
      <c r="C30" s="219" t="s">
        <v>411</v>
      </c>
      <c r="D30" s="41"/>
      <c r="E30" s="7"/>
      <c r="F30" s="38">
        <v>0.05</v>
      </c>
      <c r="G30" s="38">
        <v>0.05</v>
      </c>
      <c r="H30" s="38">
        <v>0.05</v>
      </c>
      <c r="I30" s="38">
        <v>0.05</v>
      </c>
      <c r="J30" s="38">
        <v>0.05</v>
      </c>
      <c r="K30" s="38">
        <v>0.05</v>
      </c>
      <c r="L30" s="38">
        <v>0.05</v>
      </c>
      <c r="M30" s="38">
        <v>0.05</v>
      </c>
      <c r="N30" s="38">
        <v>0.05</v>
      </c>
      <c r="O30" s="38">
        <v>0.05</v>
      </c>
      <c r="P30" s="38">
        <v>0.05</v>
      </c>
      <c r="Q30" s="38">
        <v>0.05</v>
      </c>
      <c r="R30" s="38">
        <v>0.05</v>
      </c>
      <c r="S30" s="38">
        <v>0.05</v>
      </c>
      <c r="T30" s="38">
        <v>0.05</v>
      </c>
      <c r="U30" s="38">
        <v>0.05</v>
      </c>
      <c r="V30" s="38">
        <v>0.05</v>
      </c>
      <c r="W30" s="38">
        <v>0.05</v>
      </c>
      <c r="X30" s="38">
        <v>0.05</v>
      </c>
      <c r="Y30" s="38">
        <v>0.05</v>
      </c>
      <c r="Z30" s="38">
        <v>0.05</v>
      </c>
      <c r="AA30" s="38">
        <v>0.05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50"/>
      <c r="AK30" s="38"/>
      <c r="AL30" s="38"/>
      <c r="AN30" s="260">
        <f t="shared" si="0"/>
        <v>1.1000000000000003</v>
      </c>
      <c r="AO30" s="8">
        <v>-86400</v>
      </c>
      <c r="AP30" s="261">
        <f t="shared" si="1"/>
        <v>-95040.000000000029</v>
      </c>
    </row>
    <row r="31" spans="1:42" s="8" customFormat="1" x14ac:dyDescent="0.25">
      <c r="A31" s="12"/>
      <c r="B31" s="16"/>
      <c r="C31" s="219" t="s">
        <v>396</v>
      </c>
      <c r="D31" s="41"/>
      <c r="E31" s="7"/>
      <c r="F31" s="38">
        <v>0.5</v>
      </c>
      <c r="G31" s="38">
        <v>0.5</v>
      </c>
      <c r="H31" s="38">
        <v>1</v>
      </c>
      <c r="I31" s="38">
        <v>1</v>
      </c>
      <c r="J31" s="38">
        <v>1</v>
      </c>
      <c r="K31" s="38">
        <v>1</v>
      </c>
      <c r="L31" s="38">
        <v>1</v>
      </c>
      <c r="M31" s="38">
        <v>1</v>
      </c>
      <c r="N31" s="38">
        <v>0.6</v>
      </c>
      <c r="O31" s="38">
        <v>0.6</v>
      </c>
      <c r="P31" s="38">
        <v>0.6</v>
      </c>
      <c r="Q31" s="38">
        <v>0.6</v>
      </c>
      <c r="R31" s="38">
        <v>0.6</v>
      </c>
      <c r="S31" s="38">
        <v>0.6</v>
      </c>
      <c r="T31" s="38">
        <v>0.6</v>
      </c>
      <c r="U31" s="38">
        <v>0.04</v>
      </c>
      <c r="V31" s="38">
        <v>0.04</v>
      </c>
      <c r="W31" s="38">
        <v>0.04</v>
      </c>
      <c r="X31" s="38">
        <v>0.04</v>
      </c>
      <c r="Y31" s="38">
        <v>0.04</v>
      </c>
      <c r="Z31" s="38">
        <v>0.04</v>
      </c>
      <c r="AA31" s="38">
        <v>0.04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50"/>
      <c r="AK31" s="38"/>
      <c r="AL31" s="38"/>
      <c r="AN31" s="260">
        <f t="shared" si="0"/>
        <v>11.479999999999992</v>
      </c>
      <c r="AO31" s="8">
        <v>-86400</v>
      </c>
      <c r="AP31" s="261">
        <f t="shared" si="1"/>
        <v>-991871.9999999993</v>
      </c>
    </row>
    <row r="32" spans="1:42" s="8" customFormat="1" x14ac:dyDescent="0.25">
      <c r="A32" s="12"/>
      <c r="B32" s="16"/>
      <c r="C32" s="219" t="s">
        <v>123</v>
      </c>
      <c r="D32" s="41"/>
      <c r="E32" s="7"/>
      <c r="F32" s="38">
        <v>0.5</v>
      </c>
      <c r="G32" s="38">
        <v>0.5</v>
      </c>
      <c r="H32" s="38">
        <v>1</v>
      </c>
      <c r="I32" s="38">
        <v>1</v>
      </c>
      <c r="J32" s="38">
        <v>1</v>
      </c>
      <c r="K32" s="38">
        <v>1</v>
      </c>
      <c r="L32" s="38">
        <v>1</v>
      </c>
      <c r="M32" s="38">
        <v>1</v>
      </c>
      <c r="N32" s="38">
        <v>0.7</v>
      </c>
      <c r="O32" s="38">
        <v>0.7</v>
      </c>
      <c r="P32" s="38">
        <v>0.7</v>
      </c>
      <c r="Q32" s="38">
        <v>0.7</v>
      </c>
      <c r="R32" s="38">
        <v>0.7</v>
      </c>
      <c r="S32" s="38">
        <v>0.7</v>
      </c>
      <c r="T32" s="38">
        <v>0.7</v>
      </c>
      <c r="U32" s="38">
        <v>7.0000000000000007E-2</v>
      </c>
      <c r="V32" s="38">
        <v>7.0000000000000007E-2</v>
      </c>
      <c r="W32" s="38">
        <v>7.0000000000000007E-2</v>
      </c>
      <c r="X32" s="38">
        <v>7.0000000000000007E-2</v>
      </c>
      <c r="Y32" s="38">
        <v>7.0000000000000007E-2</v>
      </c>
      <c r="Z32" s="38">
        <v>7.0000000000000007E-2</v>
      </c>
      <c r="AA32" s="38">
        <v>7.0000000000000007E-2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50"/>
      <c r="AK32" s="38"/>
      <c r="AL32" s="38"/>
      <c r="AN32" s="260">
        <f t="shared" si="0"/>
        <v>12.389999999999999</v>
      </c>
      <c r="AO32" s="8">
        <v>-86400</v>
      </c>
      <c r="AP32" s="261">
        <f t="shared" si="1"/>
        <v>-1070496</v>
      </c>
    </row>
    <row r="33" spans="1:42" s="8" customFormat="1" x14ac:dyDescent="0.25">
      <c r="A33" s="12"/>
      <c r="B33" s="16"/>
      <c r="C33" s="219" t="s">
        <v>124</v>
      </c>
      <c r="D33" s="41"/>
      <c r="E33" s="7"/>
      <c r="F33" s="38">
        <v>0.4</v>
      </c>
      <c r="G33" s="38">
        <v>0.4</v>
      </c>
      <c r="H33" s="38">
        <v>0.4</v>
      </c>
      <c r="I33" s="38">
        <v>0.4</v>
      </c>
      <c r="J33" s="38">
        <v>0.4</v>
      </c>
      <c r="K33" s="38">
        <v>0.4</v>
      </c>
      <c r="L33" s="38">
        <v>0.4</v>
      </c>
      <c r="M33" s="38">
        <v>0.4</v>
      </c>
      <c r="N33" s="38">
        <v>0.4</v>
      </c>
      <c r="O33" s="38">
        <v>0.4</v>
      </c>
      <c r="P33" s="38">
        <v>0.4</v>
      </c>
      <c r="Q33" s="38">
        <v>0.4</v>
      </c>
      <c r="R33" s="38">
        <v>0.4</v>
      </c>
      <c r="S33" s="38">
        <v>0.4</v>
      </c>
      <c r="T33" s="38">
        <v>0.4</v>
      </c>
      <c r="U33" s="38">
        <v>0.4</v>
      </c>
      <c r="V33" s="38">
        <v>0.4</v>
      </c>
      <c r="W33" s="38">
        <v>0.4</v>
      </c>
      <c r="X33" s="38">
        <v>0.4</v>
      </c>
      <c r="Y33" s="38">
        <v>0.4</v>
      </c>
      <c r="Z33" s="38">
        <v>0.4</v>
      </c>
      <c r="AA33" s="38">
        <v>0.4</v>
      </c>
      <c r="AB33" s="38">
        <v>0.2</v>
      </c>
      <c r="AC33" s="38">
        <v>0.2</v>
      </c>
      <c r="AD33" s="38">
        <v>0.2</v>
      </c>
      <c r="AE33" s="38">
        <v>0.2</v>
      </c>
      <c r="AF33" s="38">
        <v>0.2</v>
      </c>
      <c r="AG33" s="38">
        <v>0.2</v>
      </c>
      <c r="AH33" s="38">
        <v>0.2</v>
      </c>
      <c r="AI33" s="38">
        <v>0.2</v>
      </c>
      <c r="AJ33" s="50"/>
      <c r="AK33" s="38"/>
      <c r="AL33" s="38"/>
      <c r="AN33" s="260">
        <f t="shared" si="0"/>
        <v>10.399999999999997</v>
      </c>
      <c r="AO33" s="8">
        <v>-86400</v>
      </c>
      <c r="AP33" s="261">
        <f t="shared" si="1"/>
        <v>-898559.99999999977</v>
      </c>
    </row>
    <row r="34" spans="1:42" s="8" customFormat="1" x14ac:dyDescent="0.25">
      <c r="A34" s="12"/>
      <c r="B34" s="16"/>
      <c r="C34" s="219" t="s">
        <v>125</v>
      </c>
      <c r="D34" s="41"/>
      <c r="E34" s="7"/>
      <c r="F34" s="38">
        <v>0.5</v>
      </c>
      <c r="G34" s="38">
        <v>0.5</v>
      </c>
      <c r="H34" s="38">
        <v>0.7</v>
      </c>
      <c r="I34" s="38">
        <v>0.7</v>
      </c>
      <c r="J34" s="38">
        <v>0.7</v>
      </c>
      <c r="K34" s="38">
        <v>0.7</v>
      </c>
      <c r="L34" s="38">
        <v>0.7</v>
      </c>
      <c r="M34" s="38">
        <v>0.7</v>
      </c>
      <c r="N34" s="38">
        <v>0.7</v>
      </c>
      <c r="O34" s="38">
        <v>0.7</v>
      </c>
      <c r="P34" s="38">
        <v>0.7</v>
      </c>
      <c r="Q34" s="38">
        <v>0.7</v>
      </c>
      <c r="R34" s="38">
        <v>0.7</v>
      </c>
      <c r="S34" s="38">
        <v>0.7</v>
      </c>
      <c r="T34" s="38">
        <v>0.7</v>
      </c>
      <c r="U34" s="38">
        <v>0.7</v>
      </c>
      <c r="V34" s="38">
        <v>0.7</v>
      </c>
      <c r="W34" s="38">
        <v>0.7</v>
      </c>
      <c r="X34" s="38">
        <v>0.7</v>
      </c>
      <c r="Y34" s="38">
        <v>0.7</v>
      </c>
      <c r="Z34" s="38">
        <v>0.7</v>
      </c>
      <c r="AA34" s="38">
        <v>0.7</v>
      </c>
      <c r="AB34" s="38">
        <v>0.3</v>
      </c>
      <c r="AC34" s="38">
        <v>0.3</v>
      </c>
      <c r="AD34" s="38">
        <v>0.3</v>
      </c>
      <c r="AE34" s="38">
        <v>0.3</v>
      </c>
      <c r="AF34" s="38">
        <v>0.3</v>
      </c>
      <c r="AG34" s="38">
        <v>0.3</v>
      </c>
      <c r="AH34" s="38">
        <v>0.3</v>
      </c>
      <c r="AI34" s="38">
        <v>0.3</v>
      </c>
      <c r="AJ34" s="50"/>
      <c r="AK34" s="38"/>
      <c r="AL34" s="38"/>
      <c r="AN34" s="260">
        <f t="shared" si="0"/>
        <v>17.399999999999999</v>
      </c>
      <c r="AO34" s="8">
        <v>-86400</v>
      </c>
      <c r="AP34" s="261">
        <f t="shared" si="1"/>
        <v>-1503359.9999999998</v>
      </c>
    </row>
    <row r="35" spans="1:42" s="8" customFormat="1" x14ac:dyDescent="0.25">
      <c r="A35" s="12"/>
      <c r="B35" s="16"/>
      <c r="C35" s="219" t="s">
        <v>397</v>
      </c>
      <c r="D35" s="41"/>
      <c r="E35" s="7"/>
      <c r="F35" s="38">
        <v>1</v>
      </c>
      <c r="G35" s="38">
        <v>1</v>
      </c>
      <c r="H35" s="38">
        <v>1</v>
      </c>
      <c r="I35" s="38">
        <v>1</v>
      </c>
      <c r="J35" s="38">
        <v>1</v>
      </c>
      <c r="K35" s="38">
        <v>1</v>
      </c>
      <c r="L35" s="38">
        <v>1</v>
      </c>
      <c r="M35" s="38">
        <v>1</v>
      </c>
      <c r="N35" s="38">
        <v>1</v>
      </c>
      <c r="O35" s="38">
        <v>1</v>
      </c>
      <c r="P35" s="38">
        <v>1</v>
      </c>
      <c r="Q35" s="38">
        <v>1</v>
      </c>
      <c r="R35" s="38">
        <v>1</v>
      </c>
      <c r="S35" s="38">
        <v>1</v>
      </c>
      <c r="T35" s="38">
        <v>1</v>
      </c>
      <c r="U35" s="38">
        <v>1</v>
      </c>
      <c r="V35" s="38">
        <v>1</v>
      </c>
      <c r="W35" s="38">
        <v>1</v>
      </c>
      <c r="X35" s="38">
        <v>1</v>
      </c>
      <c r="Y35" s="38">
        <v>1</v>
      </c>
      <c r="Z35" s="38">
        <v>1</v>
      </c>
      <c r="AA35" s="38">
        <v>1</v>
      </c>
      <c r="AB35" s="38">
        <v>0.6</v>
      </c>
      <c r="AC35" s="38">
        <v>0.6</v>
      </c>
      <c r="AD35" s="38">
        <v>0.6</v>
      </c>
      <c r="AE35" s="38">
        <v>0.6</v>
      </c>
      <c r="AF35" s="38">
        <v>0.6</v>
      </c>
      <c r="AG35" s="38">
        <v>0.6</v>
      </c>
      <c r="AH35" s="38">
        <v>0.6</v>
      </c>
      <c r="AI35" s="38">
        <v>0.6</v>
      </c>
      <c r="AJ35" s="50"/>
      <c r="AK35" s="38"/>
      <c r="AL35" s="38"/>
      <c r="AN35" s="260">
        <f t="shared" si="0"/>
        <v>26.800000000000011</v>
      </c>
      <c r="AO35" s="8">
        <v>-86400</v>
      </c>
      <c r="AP35" s="261">
        <f t="shared" si="1"/>
        <v>-2315520.0000000009</v>
      </c>
    </row>
    <row r="36" spans="1:42" s="8" customFormat="1" x14ac:dyDescent="0.25">
      <c r="A36" s="12"/>
      <c r="B36" s="16"/>
      <c r="C36" s="219" t="s">
        <v>126</v>
      </c>
      <c r="D36" s="41"/>
      <c r="E36" s="7"/>
      <c r="F36" s="38">
        <v>1</v>
      </c>
      <c r="G36" s="38">
        <v>1</v>
      </c>
      <c r="H36" s="38">
        <v>1</v>
      </c>
      <c r="I36" s="38">
        <v>1</v>
      </c>
      <c r="J36" s="38">
        <v>1</v>
      </c>
      <c r="K36" s="38">
        <v>1</v>
      </c>
      <c r="L36" s="38">
        <v>1</v>
      </c>
      <c r="M36" s="38">
        <v>1</v>
      </c>
      <c r="N36" s="38">
        <v>1</v>
      </c>
      <c r="O36" s="38">
        <v>1</v>
      </c>
      <c r="P36" s="38">
        <v>1</v>
      </c>
      <c r="Q36" s="38">
        <v>1</v>
      </c>
      <c r="R36" s="38">
        <v>1</v>
      </c>
      <c r="S36" s="38">
        <v>1</v>
      </c>
      <c r="T36" s="38">
        <v>1</v>
      </c>
      <c r="U36" s="38">
        <v>0.7</v>
      </c>
      <c r="V36" s="38">
        <v>0.7</v>
      </c>
      <c r="W36" s="38">
        <v>0.7</v>
      </c>
      <c r="X36" s="38">
        <v>0.7</v>
      </c>
      <c r="Y36" s="38">
        <v>0.7</v>
      </c>
      <c r="Z36" s="38">
        <v>0.7</v>
      </c>
      <c r="AA36" s="38">
        <v>0.7</v>
      </c>
      <c r="AB36" s="38">
        <v>0.4</v>
      </c>
      <c r="AC36" s="38">
        <v>0.4</v>
      </c>
      <c r="AD36" s="38">
        <v>0.4</v>
      </c>
      <c r="AE36" s="38">
        <v>0.4</v>
      </c>
      <c r="AF36" s="38">
        <v>0.4</v>
      </c>
      <c r="AG36" s="38">
        <v>0.4</v>
      </c>
      <c r="AH36" s="38">
        <v>0.4</v>
      </c>
      <c r="AI36" s="38">
        <v>0.4</v>
      </c>
      <c r="AJ36" s="50"/>
      <c r="AK36" s="38"/>
      <c r="AL36" s="38"/>
      <c r="AN36" s="260">
        <f t="shared" si="0"/>
        <v>23.099999999999984</v>
      </c>
      <c r="AO36" s="8">
        <v>-86400</v>
      </c>
      <c r="AP36" s="261">
        <f t="shared" si="1"/>
        <v>-1995839.9999999986</v>
      </c>
    </row>
    <row r="37" spans="1:42" s="8" customFormat="1" x14ac:dyDescent="0.25">
      <c r="A37" s="12"/>
      <c r="B37" s="16"/>
      <c r="C37" s="219" t="s">
        <v>147</v>
      </c>
      <c r="D37" s="41"/>
      <c r="E37" s="7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50"/>
      <c r="AK37" s="38"/>
      <c r="AL37" s="38"/>
      <c r="AN37" s="260">
        <f t="shared" si="0"/>
        <v>0</v>
      </c>
      <c r="AO37" s="8">
        <v>-86400</v>
      </c>
      <c r="AP37" s="261">
        <f t="shared" si="1"/>
        <v>0</v>
      </c>
    </row>
    <row r="38" spans="1:42" s="8" customFormat="1" x14ac:dyDescent="0.25">
      <c r="A38" s="12"/>
      <c r="B38" s="16"/>
      <c r="C38" s="219" t="s">
        <v>127</v>
      </c>
      <c r="D38" s="41"/>
      <c r="E38" s="7"/>
      <c r="F38" s="38">
        <v>0.8</v>
      </c>
      <c r="G38" s="38">
        <v>0.8</v>
      </c>
      <c r="H38" s="38">
        <v>2</v>
      </c>
      <c r="I38" s="38">
        <v>2</v>
      </c>
      <c r="J38" s="38">
        <v>2</v>
      </c>
      <c r="K38" s="38">
        <v>2</v>
      </c>
      <c r="L38" s="38">
        <v>2</v>
      </c>
      <c r="M38" s="38">
        <v>2</v>
      </c>
      <c r="N38" s="38">
        <v>1</v>
      </c>
      <c r="O38" s="38">
        <v>1</v>
      </c>
      <c r="P38" s="38">
        <v>1</v>
      </c>
      <c r="Q38" s="38">
        <v>1</v>
      </c>
      <c r="R38" s="38">
        <v>1</v>
      </c>
      <c r="S38" s="38">
        <v>1</v>
      </c>
      <c r="T38" s="38">
        <v>1</v>
      </c>
      <c r="U38" s="38">
        <v>0.6</v>
      </c>
      <c r="V38" s="38">
        <v>0.6</v>
      </c>
      <c r="W38" s="38">
        <v>0.6</v>
      </c>
      <c r="X38" s="38">
        <v>0.6</v>
      </c>
      <c r="Y38" s="38">
        <v>0.6</v>
      </c>
      <c r="Z38" s="38">
        <v>0.6</v>
      </c>
      <c r="AA38" s="38">
        <v>0.6</v>
      </c>
      <c r="AB38" s="38">
        <v>0.2</v>
      </c>
      <c r="AC38" s="38">
        <v>0.2</v>
      </c>
      <c r="AD38" s="38">
        <v>0.2</v>
      </c>
      <c r="AE38" s="38">
        <v>0.2</v>
      </c>
      <c r="AF38" s="38">
        <v>0.2</v>
      </c>
      <c r="AG38" s="38">
        <v>0.2</v>
      </c>
      <c r="AH38" s="38">
        <v>0.2</v>
      </c>
      <c r="AI38" s="38">
        <v>0.2</v>
      </c>
      <c r="AJ38" s="50"/>
      <c r="AK38" s="38"/>
      <c r="AL38" s="38"/>
      <c r="AN38" s="260">
        <f t="shared" si="0"/>
        <v>26.400000000000006</v>
      </c>
      <c r="AO38" s="8">
        <v>-86400</v>
      </c>
      <c r="AP38" s="261">
        <f t="shared" si="1"/>
        <v>-2280960.0000000005</v>
      </c>
    </row>
    <row r="39" spans="1:42" s="8" customFormat="1" x14ac:dyDescent="0.25">
      <c r="A39" s="12"/>
      <c r="B39" s="16"/>
      <c r="C39" s="47"/>
      <c r="D39" s="41"/>
      <c r="E39" s="7"/>
      <c r="F39" s="38"/>
      <c r="G39" s="38"/>
      <c r="H39" s="38"/>
      <c r="I39" s="38"/>
      <c r="J39" s="38"/>
      <c r="K39" s="38"/>
      <c r="L39" s="38"/>
      <c r="M39" s="38"/>
      <c r="N39" s="38"/>
      <c r="O39" s="14"/>
      <c r="P39" s="14"/>
      <c r="Q39" s="14"/>
      <c r="R39" s="14"/>
      <c r="S39" s="14"/>
      <c r="T39" s="14"/>
      <c r="U39" s="38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54"/>
      <c r="AK39" s="14"/>
      <c r="AL39" s="14"/>
      <c r="AN39" s="260"/>
      <c r="AP39" s="261"/>
    </row>
    <row r="40" spans="1:42" s="8" customFormat="1" ht="15.75" thickBot="1" x14ac:dyDescent="0.3">
      <c r="A40" s="25"/>
      <c r="B40" s="19"/>
      <c r="C40" s="20" t="s">
        <v>139</v>
      </c>
      <c r="D40" s="243"/>
      <c r="E40" s="46">
        <f>86400*SUM(F40:AJ40)</f>
        <v>19813248</v>
      </c>
      <c r="F40" s="51">
        <f t="shared" ref="F40:AJ40" si="4">SUM(F24:F27)-SUM(F29:F38)</f>
        <v>7.7299999999999986</v>
      </c>
      <c r="G40" s="51">
        <f t="shared" si="4"/>
        <v>7.87</v>
      </c>
      <c r="H40" s="51">
        <f t="shared" si="4"/>
        <v>5.2399999999999984</v>
      </c>
      <c r="I40" s="51">
        <f t="shared" si="4"/>
        <v>3.9299999999999997</v>
      </c>
      <c r="J40" s="51">
        <f t="shared" si="4"/>
        <v>4.2699999999999996</v>
      </c>
      <c r="K40" s="51">
        <f t="shared" si="4"/>
        <v>4.1999999999999993</v>
      </c>
      <c r="L40" s="51">
        <f t="shared" si="4"/>
        <v>3.6799999999999997</v>
      </c>
      <c r="M40" s="51">
        <f t="shared" si="4"/>
        <v>3.2199999999999989</v>
      </c>
      <c r="N40" s="51">
        <f t="shared" si="4"/>
        <v>2.9800000000000004</v>
      </c>
      <c r="O40" s="51">
        <f t="shared" si="4"/>
        <v>3.0300000000000011</v>
      </c>
      <c r="P40" s="51">
        <f t="shared" si="4"/>
        <v>3.16</v>
      </c>
      <c r="Q40" s="51">
        <f t="shared" si="4"/>
        <v>3.8499999999999979</v>
      </c>
      <c r="R40" s="51">
        <f t="shared" si="4"/>
        <v>4.240000000000002</v>
      </c>
      <c r="S40" s="51">
        <f t="shared" si="4"/>
        <v>4.2600000000000016</v>
      </c>
      <c r="T40" s="51">
        <f t="shared" si="4"/>
        <v>4.2600000000000016</v>
      </c>
      <c r="U40" s="51">
        <f t="shared" si="4"/>
        <v>6.1499999999999986</v>
      </c>
      <c r="V40" s="51">
        <f t="shared" si="4"/>
        <v>6.1199999999999974</v>
      </c>
      <c r="W40" s="51">
        <f t="shared" si="4"/>
        <v>6.6899999999999977</v>
      </c>
      <c r="X40" s="51">
        <f t="shared" si="4"/>
        <v>7.23</v>
      </c>
      <c r="Y40" s="51">
        <f t="shared" si="4"/>
        <v>7.23</v>
      </c>
      <c r="Z40" s="51">
        <f t="shared" si="4"/>
        <v>7.4999999999999964</v>
      </c>
      <c r="AA40" s="51">
        <f t="shared" si="4"/>
        <v>7.9200000000000017</v>
      </c>
      <c r="AB40" s="51">
        <f t="shared" si="4"/>
        <v>11.23</v>
      </c>
      <c r="AC40" s="51">
        <f t="shared" si="4"/>
        <v>12.260000000000002</v>
      </c>
      <c r="AD40" s="51">
        <f t="shared" si="4"/>
        <v>13.63</v>
      </c>
      <c r="AE40" s="51">
        <f t="shared" si="4"/>
        <v>13.82</v>
      </c>
      <c r="AF40" s="51">
        <f t="shared" si="4"/>
        <v>15</v>
      </c>
      <c r="AG40" s="51">
        <f t="shared" si="4"/>
        <v>15.629999999999999</v>
      </c>
      <c r="AH40" s="51">
        <f t="shared" si="4"/>
        <v>16.240000000000002</v>
      </c>
      <c r="AI40" s="51">
        <f t="shared" si="4"/>
        <v>16.75</v>
      </c>
      <c r="AJ40" s="52">
        <f t="shared" si="4"/>
        <v>0</v>
      </c>
      <c r="AK40" s="38"/>
      <c r="AL40" s="38"/>
      <c r="AN40" s="262">
        <f t="shared" si="0"/>
        <v>229.32</v>
      </c>
      <c r="AO40" s="20">
        <v>86400</v>
      </c>
      <c r="AP40" s="263">
        <f t="shared" si="1"/>
        <v>19813248</v>
      </c>
    </row>
    <row r="41" spans="1:42" ht="15.75" thickTop="1" x14ac:dyDescent="0.25">
      <c r="X41" s="14"/>
      <c r="Y41" s="14"/>
      <c r="Z41" s="14"/>
      <c r="AB41" s="14"/>
      <c r="AC41" s="14"/>
      <c r="AD41" s="14"/>
      <c r="AE41" s="14"/>
      <c r="AF41" s="14"/>
      <c r="AG41" s="14"/>
      <c r="AH41" s="14"/>
      <c r="AI41" s="14"/>
      <c r="AN41" s="14"/>
      <c r="AO41" s="8"/>
      <c r="AP41" s="15"/>
    </row>
    <row r="42" spans="1:42" x14ac:dyDescent="0.25">
      <c r="C42" s="27"/>
      <c r="X42" s="14"/>
      <c r="Y42" s="14"/>
      <c r="Z42" s="14"/>
      <c r="AB42" s="14"/>
      <c r="AC42" s="14"/>
      <c r="AD42" s="14"/>
      <c r="AE42" s="14"/>
      <c r="AF42" s="14"/>
      <c r="AG42" s="14"/>
      <c r="AH42" s="14"/>
      <c r="AI42" s="14"/>
      <c r="AN42" s="14"/>
      <c r="AO42" s="8"/>
      <c r="AP42" s="15"/>
    </row>
    <row r="43" spans="1:42" ht="15.75" thickBot="1" x14ac:dyDescent="0.3">
      <c r="X43" s="14"/>
      <c r="Y43" s="14"/>
      <c r="Z43" s="14"/>
      <c r="AB43" s="14"/>
      <c r="AC43" s="14"/>
      <c r="AD43" s="14"/>
      <c r="AE43" s="14"/>
      <c r="AF43" s="14"/>
      <c r="AG43" s="14"/>
      <c r="AH43" s="14"/>
      <c r="AI43" s="14"/>
      <c r="AN43" s="14"/>
      <c r="AO43" s="8"/>
      <c r="AP43" s="15"/>
    </row>
    <row r="44" spans="1:42" ht="15.75" thickTop="1" x14ac:dyDescent="0.25">
      <c r="A44" s="230" t="s">
        <v>24</v>
      </c>
      <c r="B44" s="23" t="s">
        <v>25</v>
      </c>
      <c r="C44" s="224" t="s">
        <v>401</v>
      </c>
      <c r="D44" s="225" t="s">
        <v>395</v>
      </c>
      <c r="E44" s="45"/>
      <c r="F44" s="48">
        <v>12.67</v>
      </c>
      <c r="G44" s="48">
        <v>12.75</v>
      </c>
      <c r="H44" s="48">
        <v>12.75</v>
      </c>
      <c r="I44" s="48">
        <v>13.4</v>
      </c>
      <c r="J44" s="48">
        <v>11.96</v>
      </c>
      <c r="K44" s="48">
        <v>12.04</v>
      </c>
      <c r="L44" s="48">
        <v>11.67</v>
      </c>
      <c r="M44" s="48">
        <v>12.2</v>
      </c>
      <c r="N44" s="48">
        <v>11.41</v>
      </c>
      <c r="O44" s="48">
        <v>11.5</v>
      </c>
      <c r="P44" s="48">
        <v>11.5</v>
      </c>
      <c r="Q44" s="48">
        <v>11.35</v>
      </c>
      <c r="R44" s="48">
        <v>11.09</v>
      </c>
      <c r="S44" s="48">
        <v>11.17</v>
      </c>
      <c r="T44" s="48">
        <v>11.55</v>
      </c>
      <c r="U44" s="48">
        <v>11.03</v>
      </c>
      <c r="V44" s="48">
        <v>11.27</v>
      </c>
      <c r="W44" s="48">
        <v>10.98</v>
      </c>
      <c r="X44" s="48">
        <v>11.22</v>
      </c>
      <c r="Y44" s="48">
        <v>11.13</v>
      </c>
      <c r="Z44" s="48">
        <v>11.25</v>
      </c>
      <c r="AA44" s="48">
        <v>11.23</v>
      </c>
      <c r="AB44" s="48">
        <v>11.97</v>
      </c>
      <c r="AC44" s="48">
        <v>12.53</v>
      </c>
      <c r="AD44" s="48">
        <v>12.52</v>
      </c>
      <c r="AE44" s="48">
        <v>12.91</v>
      </c>
      <c r="AF44" s="48">
        <v>12.84</v>
      </c>
      <c r="AG44" s="48">
        <v>13.1</v>
      </c>
      <c r="AH44" s="48">
        <v>13.12</v>
      </c>
      <c r="AI44" s="48">
        <v>12.7</v>
      </c>
      <c r="AJ44" s="49"/>
      <c r="AK44" s="38"/>
      <c r="AL44" s="38"/>
      <c r="AN44" s="258">
        <f t="shared" si="0"/>
        <v>358.81</v>
      </c>
      <c r="AO44" s="10">
        <v>86400</v>
      </c>
      <c r="AP44" s="259">
        <f t="shared" si="1"/>
        <v>31001184</v>
      </c>
    </row>
    <row r="45" spans="1:42" x14ac:dyDescent="0.25">
      <c r="A45" s="12"/>
      <c r="B45" s="16"/>
      <c r="C45" s="17"/>
      <c r="D45" s="18"/>
      <c r="O45" s="38"/>
      <c r="P45" s="38"/>
      <c r="Q45" s="38"/>
      <c r="R45" s="38"/>
      <c r="S45" s="38"/>
      <c r="T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50"/>
      <c r="AK45" s="38"/>
      <c r="AL45" s="38"/>
      <c r="AN45" s="260"/>
      <c r="AO45" s="8"/>
      <c r="AP45" s="261"/>
    </row>
    <row r="46" spans="1:42" x14ac:dyDescent="0.25">
      <c r="A46" s="12"/>
      <c r="B46" s="16"/>
      <c r="C46" s="219" t="s">
        <v>128</v>
      </c>
      <c r="D46" s="18"/>
      <c r="F46" s="38">
        <v>0.03</v>
      </c>
      <c r="G46" s="38">
        <v>0.03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50"/>
      <c r="AK46" s="38"/>
      <c r="AL46" s="38"/>
      <c r="AN46" s="260">
        <f t="shared" si="0"/>
        <v>0.06</v>
      </c>
      <c r="AO46" s="8">
        <v>-86400</v>
      </c>
      <c r="AP46" s="261">
        <f t="shared" si="1"/>
        <v>-5184</v>
      </c>
    </row>
    <row r="47" spans="1:42" x14ac:dyDescent="0.25">
      <c r="A47" s="12"/>
      <c r="B47" s="16"/>
      <c r="C47" s="219" t="s">
        <v>129</v>
      </c>
      <c r="D47" s="18"/>
      <c r="F47" s="38">
        <v>0.1</v>
      </c>
      <c r="G47" s="38">
        <v>0.1</v>
      </c>
      <c r="H47" s="38">
        <v>0.1</v>
      </c>
      <c r="I47" s="38">
        <v>0.1</v>
      </c>
      <c r="J47" s="38">
        <v>0.1</v>
      </c>
      <c r="K47" s="38">
        <v>0.1</v>
      </c>
      <c r="L47" s="38">
        <v>0.1</v>
      </c>
      <c r="M47" s="38">
        <v>0.1</v>
      </c>
      <c r="N47" s="38">
        <v>0.1</v>
      </c>
      <c r="O47" s="38">
        <v>0.1</v>
      </c>
      <c r="P47" s="38">
        <v>0.1</v>
      </c>
      <c r="Q47" s="38">
        <v>0.1</v>
      </c>
      <c r="R47" s="38">
        <v>0.1</v>
      </c>
      <c r="S47" s="38">
        <v>0.1</v>
      </c>
      <c r="T47" s="38">
        <v>0.1</v>
      </c>
      <c r="U47" s="38">
        <v>0.1</v>
      </c>
      <c r="V47" s="38">
        <v>0.1</v>
      </c>
      <c r="W47" s="38">
        <v>0.1</v>
      </c>
      <c r="X47" s="38">
        <v>0.1</v>
      </c>
      <c r="Y47" s="38">
        <v>0.1</v>
      </c>
      <c r="Z47" s="38">
        <v>0.1</v>
      </c>
      <c r="AA47" s="38">
        <v>0.1</v>
      </c>
      <c r="AB47" s="38">
        <v>0.1</v>
      </c>
      <c r="AC47" s="38">
        <v>0.1</v>
      </c>
      <c r="AD47" s="38">
        <v>0.1</v>
      </c>
      <c r="AE47" s="38">
        <v>0.1</v>
      </c>
      <c r="AF47" s="38">
        <v>0.1</v>
      </c>
      <c r="AG47" s="38">
        <v>0.1</v>
      </c>
      <c r="AH47" s="38">
        <v>0.1</v>
      </c>
      <c r="AI47" s="38">
        <v>0.1</v>
      </c>
      <c r="AJ47" s="50"/>
      <c r="AK47" s="38"/>
      <c r="AL47" s="38"/>
      <c r="AN47" s="260">
        <f t="shared" si="0"/>
        <v>3.0000000000000013</v>
      </c>
      <c r="AO47" s="8">
        <v>-86400</v>
      </c>
      <c r="AP47" s="261">
        <f t="shared" si="1"/>
        <v>-259200.00000000012</v>
      </c>
    </row>
    <row r="48" spans="1:42" x14ac:dyDescent="0.25">
      <c r="A48" s="12"/>
      <c r="B48" s="16"/>
      <c r="C48" s="219" t="s">
        <v>130</v>
      </c>
      <c r="D48" s="18"/>
      <c r="F48" s="38">
        <v>0.5</v>
      </c>
      <c r="G48" s="38">
        <v>0.5</v>
      </c>
      <c r="H48" s="38">
        <v>2.5</v>
      </c>
      <c r="I48" s="38">
        <v>2.5</v>
      </c>
      <c r="J48" s="38">
        <v>2.5</v>
      </c>
      <c r="K48" s="38">
        <v>2.5</v>
      </c>
      <c r="L48" s="38">
        <v>2.5</v>
      </c>
      <c r="M48" s="38">
        <v>2.5</v>
      </c>
      <c r="N48" s="38">
        <v>2</v>
      </c>
      <c r="O48" s="38">
        <v>2</v>
      </c>
      <c r="P48" s="38">
        <v>2</v>
      </c>
      <c r="Q48" s="38">
        <v>2</v>
      </c>
      <c r="R48" s="38">
        <v>2</v>
      </c>
      <c r="S48" s="38">
        <v>2</v>
      </c>
      <c r="T48" s="38">
        <v>2</v>
      </c>
      <c r="U48" s="38">
        <v>1.5</v>
      </c>
      <c r="V48" s="38">
        <v>1.5</v>
      </c>
      <c r="W48" s="38">
        <v>1.5</v>
      </c>
      <c r="X48" s="38">
        <v>1.5</v>
      </c>
      <c r="Y48" s="38">
        <v>1.5</v>
      </c>
      <c r="Z48" s="38">
        <v>1.5</v>
      </c>
      <c r="AA48" s="38">
        <v>1.5</v>
      </c>
      <c r="AB48" s="38">
        <v>0.2</v>
      </c>
      <c r="AC48" s="38">
        <v>0.2</v>
      </c>
      <c r="AD48" s="38">
        <v>0.2</v>
      </c>
      <c r="AE48" s="38">
        <v>0.2</v>
      </c>
      <c r="AF48" s="38">
        <v>0.2</v>
      </c>
      <c r="AG48" s="38">
        <v>0.2</v>
      </c>
      <c r="AH48" s="38">
        <v>0.2</v>
      </c>
      <c r="AI48" s="38">
        <v>0.2</v>
      </c>
      <c r="AJ48" s="50"/>
      <c r="AK48" s="38"/>
      <c r="AL48" s="38"/>
      <c r="AN48" s="260">
        <f t="shared" si="0"/>
        <v>42.100000000000023</v>
      </c>
      <c r="AO48" s="8">
        <v>-86400</v>
      </c>
      <c r="AP48" s="261">
        <f t="shared" si="1"/>
        <v>-3637440.0000000019</v>
      </c>
    </row>
    <row r="49" spans="1:42" x14ac:dyDescent="0.25">
      <c r="A49" s="12"/>
      <c r="B49" s="16"/>
      <c r="C49" s="219" t="s">
        <v>131</v>
      </c>
      <c r="D49" s="18"/>
      <c r="F49" s="38">
        <v>0.6</v>
      </c>
      <c r="G49" s="38">
        <v>0.6</v>
      </c>
      <c r="H49" s="38">
        <v>2.2999999999999998</v>
      </c>
      <c r="I49" s="38">
        <v>2.2999999999999998</v>
      </c>
      <c r="J49" s="38">
        <v>2.2999999999999998</v>
      </c>
      <c r="K49" s="38">
        <v>2.2999999999999998</v>
      </c>
      <c r="L49" s="38">
        <v>2.2999999999999998</v>
      </c>
      <c r="M49" s="38">
        <v>2.2999999999999998</v>
      </c>
      <c r="N49" s="38">
        <v>2.2999999999999998</v>
      </c>
      <c r="O49" s="38">
        <v>2.2999999999999998</v>
      </c>
      <c r="P49" s="38">
        <v>2.2999999999999998</v>
      </c>
      <c r="Q49" s="38">
        <v>2.2999999999999998</v>
      </c>
      <c r="R49" s="38">
        <v>2.2999999999999998</v>
      </c>
      <c r="S49" s="38">
        <v>2.2999999999999998</v>
      </c>
      <c r="T49" s="38">
        <v>2.2999999999999998</v>
      </c>
      <c r="U49" s="38">
        <v>1.8</v>
      </c>
      <c r="V49" s="38">
        <v>1.8</v>
      </c>
      <c r="W49" s="38">
        <v>1.8</v>
      </c>
      <c r="X49" s="38">
        <v>1.8</v>
      </c>
      <c r="Y49" s="38">
        <v>1.8</v>
      </c>
      <c r="Z49" s="38">
        <v>1.8</v>
      </c>
      <c r="AA49" s="38">
        <v>1.8</v>
      </c>
      <c r="AB49" s="38">
        <v>0.1</v>
      </c>
      <c r="AC49" s="38">
        <v>0.1</v>
      </c>
      <c r="AD49" s="38">
        <v>0.1</v>
      </c>
      <c r="AE49" s="38">
        <v>0.1</v>
      </c>
      <c r="AF49" s="38">
        <v>0.1</v>
      </c>
      <c r="AG49" s="38">
        <v>0.1</v>
      </c>
      <c r="AH49" s="38">
        <v>0.1</v>
      </c>
      <c r="AI49" s="38">
        <v>0.1</v>
      </c>
      <c r="AJ49" s="50"/>
      <c r="AK49" s="38"/>
      <c r="AL49" s="38"/>
      <c r="AN49" s="260">
        <f t="shared" si="0"/>
        <v>44.5</v>
      </c>
      <c r="AO49" s="8">
        <v>-86400</v>
      </c>
      <c r="AP49" s="261">
        <f t="shared" si="1"/>
        <v>-3844800</v>
      </c>
    </row>
    <row r="50" spans="1:42" x14ac:dyDescent="0.25">
      <c r="A50" s="12"/>
      <c r="B50" s="16"/>
      <c r="C50" s="219" t="s">
        <v>132</v>
      </c>
      <c r="D50" s="18"/>
      <c r="F50" s="38">
        <v>0.2</v>
      </c>
      <c r="G50" s="38">
        <v>0.2</v>
      </c>
      <c r="H50" s="38">
        <v>0.2</v>
      </c>
      <c r="I50" s="38">
        <v>0.2</v>
      </c>
      <c r="J50" s="38">
        <v>0.2</v>
      </c>
      <c r="K50" s="38">
        <v>0.2</v>
      </c>
      <c r="L50" s="38">
        <v>0.2</v>
      </c>
      <c r="M50" s="38">
        <v>0.2</v>
      </c>
      <c r="N50" s="38">
        <v>0.15</v>
      </c>
      <c r="O50" s="38">
        <v>0.15</v>
      </c>
      <c r="P50" s="38">
        <v>0.15</v>
      </c>
      <c r="Q50" s="38">
        <v>0.15</v>
      </c>
      <c r="R50" s="38">
        <v>0.15</v>
      </c>
      <c r="S50" s="38">
        <v>0.15</v>
      </c>
      <c r="T50" s="38">
        <v>0.15</v>
      </c>
      <c r="U50" s="38">
        <v>0.15</v>
      </c>
      <c r="V50" s="38">
        <v>0.15</v>
      </c>
      <c r="W50" s="38">
        <v>0.15</v>
      </c>
      <c r="X50" s="38">
        <v>0.15</v>
      </c>
      <c r="Y50" s="38">
        <v>0.15</v>
      </c>
      <c r="Z50" s="38">
        <v>0.15</v>
      </c>
      <c r="AA50" s="38">
        <v>0.15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50"/>
      <c r="AK50" s="38"/>
      <c r="AL50" s="38"/>
      <c r="AN50" s="260">
        <f t="shared" si="0"/>
        <v>3.6999999999999988</v>
      </c>
      <c r="AO50" s="8">
        <v>-86400</v>
      </c>
      <c r="AP50" s="261">
        <f t="shared" si="1"/>
        <v>-319679.99999999988</v>
      </c>
    </row>
    <row r="51" spans="1:42" x14ac:dyDescent="0.25">
      <c r="A51" s="12"/>
      <c r="B51" s="16"/>
      <c r="C51" s="219" t="s">
        <v>134</v>
      </c>
      <c r="D51" s="18"/>
      <c r="F51" s="38">
        <v>0</v>
      </c>
      <c r="G51" s="38">
        <v>0</v>
      </c>
      <c r="H51" s="38">
        <v>0.05</v>
      </c>
      <c r="I51" s="38">
        <v>0.05</v>
      </c>
      <c r="J51" s="38">
        <v>0.05</v>
      </c>
      <c r="K51" s="38">
        <v>0.05</v>
      </c>
      <c r="L51" s="38">
        <v>0.05</v>
      </c>
      <c r="M51" s="38">
        <v>0.05</v>
      </c>
      <c r="N51" s="38">
        <v>0.05</v>
      </c>
      <c r="O51" s="38">
        <v>0.05</v>
      </c>
      <c r="P51" s="38">
        <v>0.05</v>
      </c>
      <c r="Q51" s="38">
        <v>0.05</v>
      </c>
      <c r="R51" s="38">
        <v>0.05</v>
      </c>
      <c r="S51" s="38">
        <v>0.05</v>
      </c>
      <c r="T51" s="38">
        <v>0.05</v>
      </c>
      <c r="U51" s="38">
        <v>0.05</v>
      </c>
      <c r="V51" s="38">
        <v>0.05</v>
      </c>
      <c r="W51" s="38">
        <v>0.05</v>
      </c>
      <c r="X51" s="38">
        <v>0.05</v>
      </c>
      <c r="Y51" s="38">
        <v>0.05</v>
      </c>
      <c r="Z51" s="38">
        <v>0.05</v>
      </c>
      <c r="AA51" s="38">
        <v>0.05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50"/>
      <c r="AK51" s="38"/>
      <c r="AL51" s="38"/>
      <c r="AN51" s="260">
        <f t="shared" si="0"/>
        <v>1.0000000000000002</v>
      </c>
      <c r="AO51" s="8">
        <v>-86400</v>
      </c>
      <c r="AP51" s="261">
        <f t="shared" si="1"/>
        <v>-86400.000000000015</v>
      </c>
    </row>
    <row r="52" spans="1:42" x14ac:dyDescent="0.25">
      <c r="A52" s="12"/>
      <c r="B52" s="16"/>
      <c r="C52" s="219" t="s">
        <v>133</v>
      </c>
      <c r="D52" s="18"/>
      <c r="F52" s="38">
        <v>0.2</v>
      </c>
      <c r="G52" s="38">
        <v>0.2</v>
      </c>
      <c r="H52" s="38">
        <v>2</v>
      </c>
      <c r="I52" s="38">
        <v>2</v>
      </c>
      <c r="J52" s="38">
        <v>2</v>
      </c>
      <c r="K52" s="38">
        <v>2</v>
      </c>
      <c r="L52" s="38">
        <v>2</v>
      </c>
      <c r="M52" s="38">
        <v>2</v>
      </c>
      <c r="N52" s="38">
        <v>2</v>
      </c>
      <c r="O52" s="38">
        <v>2</v>
      </c>
      <c r="P52" s="38">
        <v>2</v>
      </c>
      <c r="Q52" s="38">
        <v>2</v>
      </c>
      <c r="R52" s="38">
        <v>2</v>
      </c>
      <c r="S52" s="38">
        <v>2</v>
      </c>
      <c r="T52" s="38">
        <v>2</v>
      </c>
      <c r="U52" s="38">
        <v>1.5</v>
      </c>
      <c r="V52" s="38">
        <v>1.5</v>
      </c>
      <c r="W52" s="38">
        <v>1.5</v>
      </c>
      <c r="X52" s="38">
        <v>1.5</v>
      </c>
      <c r="Y52" s="38">
        <v>1.5</v>
      </c>
      <c r="Z52" s="38">
        <v>1.5</v>
      </c>
      <c r="AA52" s="38">
        <v>1.5</v>
      </c>
      <c r="AB52" s="38">
        <v>0.1</v>
      </c>
      <c r="AC52" s="38">
        <v>0.1</v>
      </c>
      <c r="AD52" s="38">
        <v>0.1</v>
      </c>
      <c r="AE52" s="38">
        <v>0.1</v>
      </c>
      <c r="AF52" s="38">
        <v>0.1</v>
      </c>
      <c r="AG52" s="38">
        <v>0.1</v>
      </c>
      <c r="AH52" s="38">
        <v>0.1</v>
      </c>
      <c r="AI52" s="38">
        <v>0.1</v>
      </c>
      <c r="AJ52" s="50"/>
      <c r="AK52" s="38"/>
      <c r="AL52" s="38"/>
      <c r="AN52" s="260">
        <f t="shared" si="0"/>
        <v>37.70000000000001</v>
      </c>
      <c r="AO52" s="8">
        <v>-86400</v>
      </c>
      <c r="AP52" s="261">
        <f t="shared" si="1"/>
        <v>-3257280.0000000009</v>
      </c>
    </row>
    <row r="53" spans="1:42" x14ac:dyDescent="0.25">
      <c r="A53" s="12"/>
      <c r="B53" s="16"/>
      <c r="C53" s="219" t="s">
        <v>135</v>
      </c>
      <c r="D53" s="18"/>
      <c r="F53" s="38">
        <v>0.05</v>
      </c>
      <c r="G53" s="38">
        <v>0.05</v>
      </c>
      <c r="H53" s="38">
        <v>0.2</v>
      </c>
      <c r="I53" s="38">
        <v>0.2</v>
      </c>
      <c r="J53" s="38">
        <v>0.2</v>
      </c>
      <c r="K53" s="38">
        <v>0.2</v>
      </c>
      <c r="L53" s="38">
        <v>0.2</v>
      </c>
      <c r="M53" s="38">
        <v>0.2</v>
      </c>
      <c r="N53" s="38">
        <v>0.7</v>
      </c>
      <c r="O53" s="38">
        <v>0.7</v>
      </c>
      <c r="P53" s="38">
        <v>0.7</v>
      </c>
      <c r="Q53" s="38">
        <v>0.7</v>
      </c>
      <c r="R53" s="38">
        <v>0.7</v>
      </c>
      <c r="S53" s="38">
        <v>0.7</v>
      </c>
      <c r="T53" s="38">
        <v>0.7</v>
      </c>
      <c r="U53" s="38">
        <v>0.2</v>
      </c>
      <c r="V53" s="38">
        <v>0.2</v>
      </c>
      <c r="W53" s="38">
        <v>0.2</v>
      </c>
      <c r="X53" s="38">
        <v>0.2</v>
      </c>
      <c r="Y53" s="38">
        <v>0.2</v>
      </c>
      <c r="Z53" s="38">
        <v>0.2</v>
      </c>
      <c r="AA53" s="38">
        <v>0.2</v>
      </c>
      <c r="AB53" s="38">
        <v>0.1</v>
      </c>
      <c r="AC53" s="38">
        <v>0.1</v>
      </c>
      <c r="AD53" s="38">
        <v>0.1</v>
      </c>
      <c r="AE53" s="38">
        <v>0.1</v>
      </c>
      <c r="AF53" s="38">
        <v>0.1</v>
      </c>
      <c r="AG53" s="38">
        <v>0.1</v>
      </c>
      <c r="AH53" s="38">
        <v>0.1</v>
      </c>
      <c r="AI53" s="38">
        <v>0.1</v>
      </c>
      <c r="AJ53" s="50"/>
      <c r="AK53" s="38"/>
      <c r="AL53" s="38"/>
      <c r="AN53" s="260">
        <f t="shared" si="0"/>
        <v>8.3999999999999986</v>
      </c>
      <c r="AO53" s="8">
        <v>-86400</v>
      </c>
      <c r="AP53" s="261">
        <f t="shared" si="1"/>
        <v>-725759.99999999988</v>
      </c>
    </row>
    <row r="54" spans="1:42" x14ac:dyDescent="0.25">
      <c r="A54" s="12"/>
      <c r="B54" s="16"/>
      <c r="C54" s="219" t="s">
        <v>136</v>
      </c>
      <c r="D54" s="18"/>
      <c r="F54" s="38">
        <v>0.3</v>
      </c>
      <c r="G54" s="38">
        <v>0.3</v>
      </c>
      <c r="H54" s="38">
        <v>0.4</v>
      </c>
      <c r="I54" s="38">
        <v>0.4</v>
      </c>
      <c r="J54" s="38">
        <v>0.4</v>
      </c>
      <c r="K54" s="38">
        <v>0.4</v>
      </c>
      <c r="L54" s="38">
        <v>0.4</v>
      </c>
      <c r="M54" s="38">
        <v>0.4</v>
      </c>
      <c r="N54" s="38">
        <v>1</v>
      </c>
      <c r="O54" s="38">
        <v>1</v>
      </c>
      <c r="P54" s="38">
        <v>1</v>
      </c>
      <c r="Q54" s="38">
        <v>1</v>
      </c>
      <c r="R54" s="38">
        <v>1</v>
      </c>
      <c r="S54" s="38">
        <v>1</v>
      </c>
      <c r="T54" s="38">
        <v>1</v>
      </c>
      <c r="U54" s="38">
        <v>0.5</v>
      </c>
      <c r="V54" s="38">
        <v>0.5</v>
      </c>
      <c r="W54" s="38">
        <v>0.5</v>
      </c>
      <c r="X54" s="38">
        <v>0.5</v>
      </c>
      <c r="Y54" s="38">
        <v>0.5</v>
      </c>
      <c r="Z54" s="38">
        <v>0.5</v>
      </c>
      <c r="AA54" s="38">
        <v>0.5</v>
      </c>
      <c r="AB54" s="38">
        <v>0.3</v>
      </c>
      <c r="AC54" s="38">
        <v>0.3</v>
      </c>
      <c r="AD54" s="38">
        <v>0.3</v>
      </c>
      <c r="AE54" s="38">
        <v>0.3</v>
      </c>
      <c r="AF54" s="38">
        <v>0.3</v>
      </c>
      <c r="AG54" s="38">
        <v>0.3</v>
      </c>
      <c r="AH54" s="38">
        <v>0.3</v>
      </c>
      <c r="AI54" s="38">
        <v>0.3</v>
      </c>
      <c r="AJ54" s="50"/>
      <c r="AK54" s="38"/>
      <c r="AL54" s="38"/>
      <c r="AN54" s="260">
        <f t="shared" si="0"/>
        <v>15.900000000000006</v>
      </c>
      <c r="AO54" s="8">
        <v>-86400</v>
      </c>
      <c r="AP54" s="261">
        <f t="shared" si="1"/>
        <v>-1373760.0000000005</v>
      </c>
    </row>
    <row r="55" spans="1:42" x14ac:dyDescent="0.25">
      <c r="A55" s="12"/>
      <c r="B55" s="16"/>
      <c r="C55" s="219" t="s">
        <v>137</v>
      </c>
      <c r="D55" s="18"/>
      <c r="F55" s="38">
        <v>0</v>
      </c>
      <c r="G55" s="38">
        <v>0</v>
      </c>
      <c r="H55" s="38">
        <v>0.8</v>
      </c>
      <c r="I55" s="38">
        <v>0.8</v>
      </c>
      <c r="J55" s="38">
        <v>0.8</v>
      </c>
      <c r="K55" s="38">
        <v>0.8</v>
      </c>
      <c r="L55" s="38">
        <v>0.8</v>
      </c>
      <c r="M55" s="38">
        <v>0.8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50"/>
      <c r="AK55" s="38"/>
      <c r="AL55" s="38"/>
      <c r="AN55" s="260">
        <f t="shared" si="0"/>
        <v>4.8</v>
      </c>
      <c r="AO55" s="8">
        <v>-86400</v>
      </c>
      <c r="AP55" s="261">
        <f t="shared" si="1"/>
        <v>-414720</v>
      </c>
    </row>
    <row r="56" spans="1:42" x14ac:dyDescent="0.25">
      <c r="A56" s="12"/>
      <c r="B56" s="16"/>
      <c r="C56" s="219" t="s">
        <v>138</v>
      </c>
      <c r="D56" s="18"/>
      <c r="F56" s="38">
        <v>0.06</v>
      </c>
      <c r="G56" s="38">
        <v>0.06</v>
      </c>
      <c r="H56" s="38">
        <v>0.2</v>
      </c>
      <c r="I56" s="38">
        <v>0.2</v>
      </c>
      <c r="J56" s="38">
        <v>0.2</v>
      </c>
      <c r="K56" s="38">
        <v>0.2</v>
      </c>
      <c r="L56" s="38">
        <v>0.2</v>
      </c>
      <c r="M56" s="38">
        <v>0.2</v>
      </c>
      <c r="N56" s="38">
        <v>0.1</v>
      </c>
      <c r="O56" s="38">
        <v>0.1</v>
      </c>
      <c r="P56" s="38">
        <v>0.1</v>
      </c>
      <c r="Q56" s="38">
        <v>0.1</v>
      </c>
      <c r="R56" s="38">
        <v>0.1</v>
      </c>
      <c r="S56" s="38">
        <v>0.1</v>
      </c>
      <c r="T56" s="38">
        <v>0.1</v>
      </c>
      <c r="U56" s="38">
        <v>0.06</v>
      </c>
      <c r="V56" s="38">
        <v>0.06</v>
      </c>
      <c r="W56" s="38">
        <v>0.06</v>
      </c>
      <c r="X56" s="38">
        <v>0.06</v>
      </c>
      <c r="Y56" s="38">
        <v>0.06</v>
      </c>
      <c r="Z56" s="38">
        <v>0.06</v>
      </c>
      <c r="AA56" s="38">
        <v>0.06</v>
      </c>
      <c r="AB56" s="38">
        <v>0.06</v>
      </c>
      <c r="AC56" s="38">
        <v>0.06</v>
      </c>
      <c r="AD56" s="38">
        <v>0.06</v>
      </c>
      <c r="AE56" s="38">
        <v>0.06</v>
      </c>
      <c r="AF56" s="38">
        <v>0.06</v>
      </c>
      <c r="AG56" s="38">
        <v>0.06</v>
      </c>
      <c r="AH56" s="38">
        <v>0.06</v>
      </c>
      <c r="AI56" s="38">
        <v>0.06</v>
      </c>
      <c r="AJ56" s="50"/>
      <c r="AK56" s="38"/>
      <c r="AL56" s="38"/>
      <c r="AN56" s="260">
        <f t="shared" si="0"/>
        <v>2.9200000000000013</v>
      </c>
      <c r="AO56" s="8">
        <v>-86400</v>
      </c>
      <c r="AP56" s="261">
        <f t="shared" si="1"/>
        <v>-252288.00000000012</v>
      </c>
    </row>
    <row r="57" spans="1:42" x14ac:dyDescent="0.25">
      <c r="A57" s="12"/>
      <c r="B57" s="16"/>
      <c r="C57" s="8"/>
      <c r="D57" s="14"/>
      <c r="O57" s="38"/>
      <c r="P57" s="38"/>
      <c r="Q57" s="38"/>
      <c r="R57" s="38"/>
      <c r="S57" s="38"/>
      <c r="T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50"/>
      <c r="AK57" s="38"/>
      <c r="AL57" s="38"/>
      <c r="AN57" s="260"/>
      <c r="AO57" s="8"/>
      <c r="AP57" s="261"/>
    </row>
    <row r="58" spans="1:42" x14ac:dyDescent="0.25">
      <c r="A58" s="12"/>
      <c r="B58" s="16"/>
      <c r="C58" s="29" t="s">
        <v>27</v>
      </c>
      <c r="D58" s="29">
        <v>0.28000000000000003</v>
      </c>
      <c r="F58" s="38">
        <v>0</v>
      </c>
      <c r="G58" s="38">
        <v>0.28000000000000003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0.28000000000000003</v>
      </c>
      <c r="AG58" s="38">
        <v>0.28000000000000003</v>
      </c>
      <c r="AH58" s="38">
        <v>0.28000000000000003</v>
      </c>
      <c r="AI58" s="38">
        <v>0.28000000000000003</v>
      </c>
      <c r="AJ58" s="50"/>
      <c r="AK58" s="38"/>
      <c r="AL58" s="38"/>
      <c r="AN58" s="260">
        <f t="shared" si="0"/>
        <v>1.4000000000000001</v>
      </c>
      <c r="AO58" s="8">
        <v>86400</v>
      </c>
      <c r="AP58" s="261">
        <f t="shared" si="1"/>
        <v>120960.00000000001</v>
      </c>
    </row>
    <row r="59" spans="1:42" x14ac:dyDescent="0.25">
      <c r="A59" s="12"/>
      <c r="B59" s="16"/>
      <c r="C59" s="29" t="s">
        <v>28</v>
      </c>
      <c r="D59" s="29">
        <v>0.25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0.25</v>
      </c>
      <c r="AF59" s="38">
        <v>0.25</v>
      </c>
      <c r="AG59" s="38">
        <v>0.25</v>
      </c>
      <c r="AH59" s="38">
        <v>0.25</v>
      </c>
      <c r="AI59" s="38">
        <v>0.25</v>
      </c>
      <c r="AJ59" s="50"/>
      <c r="AK59" s="38"/>
      <c r="AL59" s="38"/>
      <c r="AN59" s="260">
        <f t="shared" si="0"/>
        <v>1.25</v>
      </c>
      <c r="AO59" s="8">
        <v>86400</v>
      </c>
      <c r="AP59" s="261">
        <f t="shared" si="1"/>
        <v>108000</v>
      </c>
    </row>
    <row r="60" spans="1:42" x14ac:dyDescent="0.25">
      <c r="A60" s="12"/>
      <c r="B60" s="16"/>
      <c r="C60" s="29" t="s">
        <v>29</v>
      </c>
      <c r="D60" s="29">
        <v>0.41</v>
      </c>
      <c r="F60" s="38">
        <v>0.41</v>
      </c>
      <c r="G60" s="38">
        <v>0.41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0.41</v>
      </c>
      <c r="AG60" s="38">
        <v>0.41</v>
      </c>
      <c r="AH60" s="38">
        <v>0.41</v>
      </c>
      <c r="AI60" s="38">
        <v>0.41</v>
      </c>
      <c r="AJ60" s="50"/>
      <c r="AK60" s="38"/>
      <c r="AL60" s="38"/>
      <c r="AN60" s="260">
        <f t="shared" si="0"/>
        <v>2.46</v>
      </c>
      <c r="AO60" s="8">
        <v>86400</v>
      </c>
      <c r="AP60" s="261">
        <f t="shared" si="1"/>
        <v>212544</v>
      </c>
    </row>
    <row r="61" spans="1:42" x14ac:dyDescent="0.25">
      <c r="A61" s="12"/>
      <c r="B61" s="16"/>
      <c r="C61" s="29" t="s">
        <v>30</v>
      </c>
      <c r="D61" s="29">
        <v>0.32</v>
      </c>
      <c r="F61" s="38">
        <v>0.32</v>
      </c>
      <c r="G61" s="38">
        <v>0.32</v>
      </c>
      <c r="H61" s="38">
        <v>0.32</v>
      </c>
      <c r="I61" s="38">
        <v>0.32</v>
      </c>
      <c r="J61" s="38">
        <v>0.32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0.32</v>
      </c>
      <c r="AB61" s="38">
        <v>0.32</v>
      </c>
      <c r="AC61" s="38">
        <v>0.32</v>
      </c>
      <c r="AD61" s="38">
        <v>0.3</v>
      </c>
      <c r="AE61" s="38">
        <v>0.32</v>
      </c>
      <c r="AF61" s="38">
        <v>0.32</v>
      </c>
      <c r="AG61" s="38">
        <v>0.32</v>
      </c>
      <c r="AH61" s="38">
        <v>0.32</v>
      </c>
      <c r="AI61" s="38">
        <v>0.32</v>
      </c>
      <c r="AJ61" s="50"/>
      <c r="AK61" s="38"/>
      <c r="AL61" s="38"/>
      <c r="AN61" s="260">
        <f t="shared" si="0"/>
        <v>4.46</v>
      </c>
      <c r="AO61" s="8">
        <v>86400</v>
      </c>
      <c r="AP61" s="261">
        <f t="shared" si="1"/>
        <v>385344</v>
      </c>
    </row>
    <row r="62" spans="1:42" x14ac:dyDescent="0.25">
      <c r="A62" s="12"/>
      <c r="B62" s="16"/>
      <c r="C62" s="29" t="s">
        <v>31</v>
      </c>
      <c r="D62" s="29">
        <v>0.35</v>
      </c>
      <c r="F62" s="38">
        <v>0.35</v>
      </c>
      <c r="G62" s="38">
        <v>0.35</v>
      </c>
      <c r="H62" s="38">
        <v>0.35</v>
      </c>
      <c r="I62" s="38">
        <v>0.35</v>
      </c>
      <c r="J62" s="38">
        <v>0.35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0.35</v>
      </c>
      <c r="AF62" s="38">
        <v>0.35</v>
      </c>
      <c r="AG62" s="38">
        <v>0.35</v>
      </c>
      <c r="AH62" s="38">
        <v>0.35</v>
      </c>
      <c r="AI62" s="38">
        <v>0.35</v>
      </c>
      <c r="AJ62" s="50"/>
      <c r="AK62" s="38"/>
      <c r="AL62" s="38"/>
      <c r="AN62" s="260">
        <f t="shared" si="0"/>
        <v>3.5000000000000004</v>
      </c>
      <c r="AO62" s="8">
        <v>86400</v>
      </c>
      <c r="AP62" s="261">
        <f t="shared" si="1"/>
        <v>302400.00000000006</v>
      </c>
    </row>
    <row r="63" spans="1:42" x14ac:dyDescent="0.25">
      <c r="A63" s="12"/>
      <c r="B63" s="16"/>
      <c r="C63" s="29" t="s">
        <v>32</v>
      </c>
      <c r="D63" s="29">
        <v>0.3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50"/>
      <c r="AK63" s="38"/>
      <c r="AL63" s="38"/>
      <c r="AN63" s="260">
        <f t="shared" si="0"/>
        <v>0</v>
      </c>
      <c r="AO63" s="8">
        <v>86400</v>
      </c>
      <c r="AP63" s="261">
        <f t="shared" si="1"/>
        <v>0</v>
      </c>
    </row>
    <row r="64" spans="1:42" x14ac:dyDescent="0.25">
      <c r="A64" s="12"/>
      <c r="B64" s="16"/>
      <c r="C64" s="29" t="s">
        <v>33</v>
      </c>
      <c r="D64" s="29">
        <v>0.25</v>
      </c>
      <c r="F64" s="38">
        <v>0.25</v>
      </c>
      <c r="G64" s="38">
        <v>0.25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0.25</v>
      </c>
      <c r="AC64" s="38">
        <v>0.25</v>
      </c>
      <c r="AD64" s="38">
        <v>0.25</v>
      </c>
      <c r="AE64" s="38">
        <v>0.25</v>
      </c>
      <c r="AF64" s="38">
        <v>0.25</v>
      </c>
      <c r="AG64" s="38">
        <v>0.25</v>
      </c>
      <c r="AH64" s="38">
        <v>0.25</v>
      </c>
      <c r="AI64" s="38">
        <v>0.25</v>
      </c>
      <c r="AJ64" s="50"/>
      <c r="AK64" s="38"/>
      <c r="AL64" s="38"/>
      <c r="AN64" s="260">
        <f t="shared" si="0"/>
        <v>2.5</v>
      </c>
      <c r="AO64" s="8">
        <v>86400</v>
      </c>
      <c r="AP64" s="261">
        <f t="shared" si="1"/>
        <v>216000</v>
      </c>
    </row>
    <row r="65" spans="1:42" x14ac:dyDescent="0.25">
      <c r="A65" s="12"/>
      <c r="B65" s="16"/>
      <c r="C65" s="29" t="s">
        <v>34</v>
      </c>
      <c r="D65" s="29">
        <v>0.43</v>
      </c>
      <c r="F65" s="38">
        <v>0.43</v>
      </c>
      <c r="G65" s="38">
        <v>0.43</v>
      </c>
      <c r="H65" s="38">
        <v>0.43</v>
      </c>
      <c r="I65" s="38">
        <v>0.43</v>
      </c>
      <c r="J65" s="38">
        <v>0.43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0.43</v>
      </c>
      <c r="AE65" s="38">
        <v>0.43</v>
      </c>
      <c r="AF65" s="38">
        <v>0.43</v>
      </c>
      <c r="AG65" s="38">
        <v>0.43</v>
      </c>
      <c r="AH65" s="38">
        <v>0.43</v>
      </c>
      <c r="AI65" s="38">
        <v>0.43</v>
      </c>
      <c r="AJ65" s="50"/>
      <c r="AK65" s="38"/>
      <c r="AL65" s="38"/>
      <c r="AN65" s="260">
        <f t="shared" si="0"/>
        <v>4.7300000000000004</v>
      </c>
      <c r="AO65" s="8">
        <v>86400</v>
      </c>
      <c r="AP65" s="261">
        <f t="shared" si="1"/>
        <v>408672.00000000006</v>
      </c>
    </row>
    <row r="66" spans="1:42" x14ac:dyDescent="0.25">
      <c r="A66" s="12"/>
      <c r="B66" s="16"/>
      <c r="C66" s="29" t="s">
        <v>35</v>
      </c>
      <c r="D66" s="29">
        <v>0.3</v>
      </c>
      <c r="F66" s="38">
        <v>0</v>
      </c>
      <c r="G66" s="38">
        <v>0.3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0.3</v>
      </c>
      <c r="AH66" s="38">
        <v>0.3</v>
      </c>
      <c r="AI66" s="38">
        <v>0.3</v>
      </c>
      <c r="AJ66" s="50"/>
      <c r="AK66" s="38"/>
      <c r="AL66" s="38"/>
      <c r="AN66" s="260">
        <f t="shared" si="0"/>
        <v>1.2</v>
      </c>
      <c r="AO66" s="8">
        <v>86400</v>
      </c>
      <c r="AP66" s="261">
        <f t="shared" si="1"/>
        <v>103680</v>
      </c>
    </row>
    <row r="67" spans="1:42" x14ac:dyDescent="0.25">
      <c r="A67" s="12"/>
      <c r="B67" s="16"/>
      <c r="C67" s="29" t="s">
        <v>36</v>
      </c>
      <c r="D67" s="29">
        <v>0.25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0.25</v>
      </c>
      <c r="AJ67" s="50"/>
      <c r="AK67" s="38"/>
      <c r="AL67" s="38"/>
      <c r="AN67" s="260">
        <f t="shared" si="0"/>
        <v>0.25</v>
      </c>
      <c r="AO67" s="8">
        <v>86400</v>
      </c>
      <c r="AP67" s="261">
        <f t="shared" si="1"/>
        <v>21600</v>
      </c>
    </row>
    <row r="68" spans="1:42" x14ac:dyDescent="0.25">
      <c r="A68" s="12"/>
      <c r="B68" s="16"/>
      <c r="C68" s="29" t="s">
        <v>37</v>
      </c>
      <c r="D68" s="29">
        <v>0.2</v>
      </c>
      <c r="F68" s="38">
        <v>0</v>
      </c>
      <c r="G68" s="38">
        <v>0.2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0.2</v>
      </c>
      <c r="AF68" s="38">
        <v>0.2</v>
      </c>
      <c r="AG68" s="38">
        <v>0.2</v>
      </c>
      <c r="AH68" s="38">
        <v>0.2</v>
      </c>
      <c r="AI68" s="38">
        <v>0.2</v>
      </c>
      <c r="AJ68" s="50"/>
      <c r="AK68" s="38"/>
      <c r="AL68" s="38"/>
      <c r="AN68" s="260">
        <f t="shared" si="0"/>
        <v>1.2</v>
      </c>
      <c r="AO68" s="8">
        <v>86400</v>
      </c>
      <c r="AP68" s="261">
        <f t="shared" si="1"/>
        <v>103680</v>
      </c>
    </row>
    <row r="69" spans="1:42" x14ac:dyDescent="0.25">
      <c r="A69" s="12"/>
      <c r="B69" s="16"/>
      <c r="C69" s="29" t="s">
        <v>38</v>
      </c>
      <c r="D69" s="29">
        <v>0.41</v>
      </c>
      <c r="F69" s="38">
        <v>0</v>
      </c>
      <c r="G69" s="38">
        <v>0.41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0.41</v>
      </c>
      <c r="AF69" s="38">
        <v>0.41</v>
      </c>
      <c r="AG69" s="38">
        <v>0.41</v>
      </c>
      <c r="AH69" s="38">
        <v>0.41</v>
      </c>
      <c r="AI69" s="38">
        <v>0.41</v>
      </c>
      <c r="AJ69" s="50"/>
      <c r="AK69" s="38"/>
      <c r="AL69" s="38"/>
      <c r="AN69" s="260">
        <f t="shared" si="0"/>
        <v>2.46</v>
      </c>
      <c r="AO69" s="8">
        <v>86400</v>
      </c>
      <c r="AP69" s="261">
        <f t="shared" si="1"/>
        <v>212544</v>
      </c>
    </row>
    <row r="70" spans="1:42" x14ac:dyDescent="0.25">
      <c r="A70" s="12"/>
      <c r="B70" s="16"/>
      <c r="C70" s="29" t="s">
        <v>39</v>
      </c>
      <c r="D70" s="29">
        <v>0.15</v>
      </c>
      <c r="F70" s="38">
        <v>0.15</v>
      </c>
      <c r="G70" s="38">
        <v>0.15</v>
      </c>
      <c r="H70" s="38">
        <v>0.15</v>
      </c>
      <c r="I70" s="38">
        <v>0.15</v>
      </c>
      <c r="J70" s="38">
        <v>0.15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0.15</v>
      </c>
      <c r="AH70" s="38">
        <v>0.15</v>
      </c>
      <c r="AI70" s="38">
        <v>0.15</v>
      </c>
      <c r="AJ70" s="50"/>
      <c r="AK70" s="38"/>
      <c r="AL70" s="38"/>
      <c r="AN70" s="260">
        <f t="shared" ref="AN70:AN133" si="5">SUM(F70:AJ70)</f>
        <v>1.2</v>
      </c>
      <c r="AO70" s="8">
        <v>86400</v>
      </c>
      <c r="AP70" s="261">
        <f t="shared" ref="AP70:AP133" si="6">AN70*AO70</f>
        <v>103680</v>
      </c>
    </row>
    <row r="71" spans="1:42" x14ac:dyDescent="0.25">
      <c r="A71" s="12"/>
      <c r="B71" s="16"/>
      <c r="C71" s="29" t="s">
        <v>40</v>
      </c>
      <c r="D71" s="29">
        <v>0.25</v>
      </c>
      <c r="F71" s="38">
        <v>0.25</v>
      </c>
      <c r="G71" s="38">
        <v>0.25</v>
      </c>
      <c r="H71" s="38">
        <v>0.25</v>
      </c>
      <c r="I71" s="38">
        <v>0.25</v>
      </c>
      <c r="J71" s="38">
        <v>0.25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0.25</v>
      </c>
      <c r="AH71" s="38">
        <v>0.25</v>
      </c>
      <c r="AI71" s="38">
        <v>0.25</v>
      </c>
      <c r="AJ71" s="50"/>
      <c r="AK71" s="38"/>
      <c r="AL71" s="38"/>
      <c r="AN71" s="260">
        <f t="shared" si="5"/>
        <v>2</v>
      </c>
      <c r="AO71" s="8">
        <v>86400</v>
      </c>
      <c r="AP71" s="261">
        <f t="shared" si="6"/>
        <v>172800</v>
      </c>
    </row>
    <row r="72" spans="1:42" x14ac:dyDescent="0.25">
      <c r="A72" s="12"/>
      <c r="B72" s="16"/>
      <c r="C72" s="29" t="s">
        <v>41</v>
      </c>
      <c r="D72" s="29">
        <v>0.15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0.15</v>
      </c>
      <c r="AG72" s="38">
        <v>0.15</v>
      </c>
      <c r="AH72" s="38">
        <v>0.15</v>
      </c>
      <c r="AI72" s="38">
        <v>0.15</v>
      </c>
      <c r="AJ72" s="50"/>
      <c r="AK72" s="38"/>
      <c r="AL72" s="38"/>
      <c r="AN72" s="260">
        <f t="shared" si="5"/>
        <v>0.6</v>
      </c>
      <c r="AO72" s="8">
        <v>86400</v>
      </c>
      <c r="AP72" s="261">
        <f t="shared" si="6"/>
        <v>51840</v>
      </c>
    </row>
    <row r="73" spans="1:42" x14ac:dyDescent="0.25">
      <c r="A73" s="12"/>
      <c r="B73" s="16"/>
      <c r="C73" s="29" t="s">
        <v>42</v>
      </c>
      <c r="D73" s="29">
        <v>0.25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0.25</v>
      </c>
      <c r="AF73" s="38">
        <v>0.25</v>
      </c>
      <c r="AG73" s="38">
        <v>0.25</v>
      </c>
      <c r="AH73" s="38">
        <v>0.25</v>
      </c>
      <c r="AI73" s="38">
        <v>0.25</v>
      </c>
      <c r="AJ73" s="50"/>
      <c r="AK73" s="38"/>
      <c r="AL73" s="38"/>
      <c r="AN73" s="260">
        <f t="shared" si="5"/>
        <v>1.25</v>
      </c>
      <c r="AO73" s="8">
        <v>86400</v>
      </c>
      <c r="AP73" s="261">
        <f t="shared" si="6"/>
        <v>108000</v>
      </c>
    </row>
    <row r="74" spans="1:42" x14ac:dyDescent="0.25">
      <c r="A74" s="12"/>
      <c r="B74" s="16"/>
      <c r="C74" s="29" t="s">
        <v>43</v>
      </c>
      <c r="D74" s="29">
        <v>0.25</v>
      </c>
      <c r="F74" s="38">
        <v>0</v>
      </c>
      <c r="G74" s="38">
        <v>0.25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0.25</v>
      </c>
      <c r="AE74" s="38">
        <v>0.25</v>
      </c>
      <c r="AF74" s="38">
        <v>0.25</v>
      </c>
      <c r="AG74" s="38">
        <v>0.25</v>
      </c>
      <c r="AH74" s="38">
        <v>0.25</v>
      </c>
      <c r="AI74" s="38">
        <v>0.25</v>
      </c>
      <c r="AJ74" s="50"/>
      <c r="AK74" s="38"/>
      <c r="AL74" s="38"/>
      <c r="AN74" s="260">
        <f t="shared" si="5"/>
        <v>1.75</v>
      </c>
      <c r="AO74" s="8">
        <v>86400</v>
      </c>
      <c r="AP74" s="261">
        <f t="shared" si="6"/>
        <v>151200</v>
      </c>
    </row>
    <row r="75" spans="1:42" x14ac:dyDescent="0.25">
      <c r="A75" s="12"/>
      <c r="B75" s="16"/>
      <c r="C75" s="29" t="s">
        <v>44</v>
      </c>
      <c r="D75" s="29">
        <v>0.4</v>
      </c>
      <c r="F75" s="38">
        <v>0.4</v>
      </c>
      <c r="G75" s="38">
        <v>0.4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0.4</v>
      </c>
      <c r="AE75" s="38">
        <v>0.4</v>
      </c>
      <c r="AF75" s="38">
        <v>0.4</v>
      </c>
      <c r="AG75" s="38">
        <v>0.4</v>
      </c>
      <c r="AH75" s="38">
        <v>0.4</v>
      </c>
      <c r="AI75" s="38">
        <v>0.4</v>
      </c>
      <c r="AJ75" s="50"/>
      <c r="AK75" s="38"/>
      <c r="AL75" s="38"/>
      <c r="AN75" s="260">
        <f t="shared" si="5"/>
        <v>3.1999999999999997</v>
      </c>
      <c r="AO75" s="8">
        <v>86400</v>
      </c>
      <c r="AP75" s="261">
        <f t="shared" si="6"/>
        <v>276480</v>
      </c>
    </row>
    <row r="76" spans="1:42" x14ac:dyDescent="0.25">
      <c r="A76" s="12"/>
      <c r="B76" s="16"/>
      <c r="C76" s="29" t="s">
        <v>45</v>
      </c>
      <c r="D76" s="29">
        <v>0.1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0.1</v>
      </c>
      <c r="AH76" s="38">
        <v>0.1</v>
      </c>
      <c r="AI76" s="38">
        <v>0.1</v>
      </c>
      <c r="AJ76" s="50"/>
      <c r="AK76" s="38"/>
      <c r="AL76" s="38"/>
      <c r="AN76" s="260">
        <f t="shared" si="5"/>
        <v>0.30000000000000004</v>
      </c>
      <c r="AO76" s="8">
        <v>86400</v>
      </c>
      <c r="AP76" s="261">
        <f t="shared" si="6"/>
        <v>25920.000000000004</v>
      </c>
    </row>
    <row r="77" spans="1:42" x14ac:dyDescent="0.25">
      <c r="A77" s="12"/>
      <c r="B77" s="16"/>
      <c r="C77" s="29" t="s">
        <v>46</v>
      </c>
      <c r="D77" s="29">
        <v>0.25</v>
      </c>
      <c r="F77" s="38">
        <v>0.25</v>
      </c>
      <c r="G77" s="38">
        <v>0.25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0.25</v>
      </c>
      <c r="AE77" s="38">
        <v>0.25</v>
      </c>
      <c r="AF77" s="38">
        <v>0.25</v>
      </c>
      <c r="AG77" s="38">
        <v>0.25</v>
      </c>
      <c r="AH77" s="38">
        <v>0.25</v>
      </c>
      <c r="AI77" s="38">
        <v>0.25</v>
      </c>
      <c r="AJ77" s="50"/>
      <c r="AK77" s="38"/>
      <c r="AL77" s="38"/>
      <c r="AN77" s="260">
        <f t="shared" si="5"/>
        <v>2</v>
      </c>
      <c r="AO77" s="8">
        <v>86400</v>
      </c>
      <c r="AP77" s="261">
        <f t="shared" si="6"/>
        <v>172800</v>
      </c>
    </row>
    <row r="78" spans="1:42" x14ac:dyDescent="0.25">
      <c r="A78" s="12"/>
      <c r="B78" s="16"/>
      <c r="C78" s="29" t="s">
        <v>47</v>
      </c>
      <c r="D78" s="29">
        <v>0.25</v>
      </c>
      <c r="F78" s="38">
        <v>0.25</v>
      </c>
      <c r="G78" s="38">
        <v>0.25</v>
      </c>
      <c r="H78" s="38">
        <v>0.25</v>
      </c>
      <c r="I78" s="38">
        <v>0.25</v>
      </c>
      <c r="J78" s="38">
        <v>0.25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0.25</v>
      </c>
      <c r="AF78" s="38">
        <v>0.25</v>
      </c>
      <c r="AG78" s="38">
        <v>0.25</v>
      </c>
      <c r="AH78" s="38">
        <v>0.25</v>
      </c>
      <c r="AI78" s="38">
        <v>0.25</v>
      </c>
      <c r="AJ78" s="50"/>
      <c r="AK78" s="38"/>
      <c r="AL78" s="38"/>
      <c r="AN78" s="260">
        <f t="shared" si="5"/>
        <v>2.5</v>
      </c>
      <c r="AO78" s="8">
        <v>86400</v>
      </c>
      <c r="AP78" s="261">
        <f t="shared" si="6"/>
        <v>216000</v>
      </c>
    </row>
    <row r="79" spans="1:42" x14ac:dyDescent="0.25">
      <c r="A79" s="12"/>
      <c r="B79" s="16"/>
      <c r="C79" s="29" t="s">
        <v>48</v>
      </c>
      <c r="D79" s="29">
        <v>0.25</v>
      </c>
      <c r="F79" s="38">
        <v>0.25</v>
      </c>
      <c r="G79" s="38">
        <v>0.25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0.25</v>
      </c>
      <c r="AE79" s="38">
        <v>0.25</v>
      </c>
      <c r="AF79" s="38">
        <v>0.25</v>
      </c>
      <c r="AG79" s="38">
        <v>0.25</v>
      </c>
      <c r="AH79" s="38">
        <v>0.25</v>
      </c>
      <c r="AI79" s="38">
        <v>0.25</v>
      </c>
      <c r="AJ79" s="50"/>
      <c r="AK79" s="38"/>
      <c r="AL79" s="38"/>
      <c r="AN79" s="260">
        <f t="shared" si="5"/>
        <v>2</v>
      </c>
      <c r="AO79" s="8">
        <v>86400</v>
      </c>
      <c r="AP79" s="261">
        <f t="shared" si="6"/>
        <v>172800</v>
      </c>
    </row>
    <row r="80" spans="1:42" x14ac:dyDescent="0.25">
      <c r="A80" s="12"/>
      <c r="B80" s="16"/>
      <c r="C80" s="29" t="s">
        <v>49</v>
      </c>
      <c r="D80" s="29">
        <v>0.1</v>
      </c>
      <c r="F80" s="38">
        <v>0.1</v>
      </c>
      <c r="G80" s="38">
        <v>0.1</v>
      </c>
      <c r="H80" s="38">
        <v>0.1</v>
      </c>
      <c r="I80" s="38">
        <v>0.1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0.1</v>
      </c>
      <c r="AD80" s="38">
        <v>0.1</v>
      </c>
      <c r="AE80" s="38">
        <v>0.1</v>
      </c>
      <c r="AF80" s="38">
        <v>0.1</v>
      </c>
      <c r="AG80" s="38">
        <v>0.1</v>
      </c>
      <c r="AH80" s="38">
        <v>0.1</v>
      </c>
      <c r="AI80" s="38">
        <v>0.1</v>
      </c>
      <c r="AJ80" s="50"/>
      <c r="AK80" s="38"/>
      <c r="AL80" s="38"/>
      <c r="AN80" s="260">
        <f t="shared" si="5"/>
        <v>1.0999999999999999</v>
      </c>
      <c r="AO80" s="8">
        <v>86400</v>
      </c>
      <c r="AP80" s="261">
        <f t="shared" si="6"/>
        <v>95039.999999999985</v>
      </c>
    </row>
    <row r="81" spans="1:42" x14ac:dyDescent="0.25">
      <c r="A81" s="12"/>
      <c r="B81" s="16"/>
      <c r="C81" s="29" t="s">
        <v>50</v>
      </c>
      <c r="D81" s="29">
        <v>0.2</v>
      </c>
      <c r="F81" s="38">
        <v>0.2</v>
      </c>
      <c r="G81" s="38">
        <v>0.2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0.2</v>
      </c>
      <c r="AH81" s="38">
        <v>0.2</v>
      </c>
      <c r="AI81" s="38">
        <v>0.2</v>
      </c>
      <c r="AJ81" s="50"/>
      <c r="AK81" s="38"/>
      <c r="AL81" s="38"/>
      <c r="AN81" s="260">
        <f t="shared" si="5"/>
        <v>1</v>
      </c>
      <c r="AO81" s="8">
        <v>86400</v>
      </c>
      <c r="AP81" s="261">
        <f t="shared" si="6"/>
        <v>86400</v>
      </c>
    </row>
    <row r="82" spans="1:42" x14ac:dyDescent="0.25">
      <c r="A82" s="12"/>
      <c r="B82" s="16"/>
      <c r="C82" s="29" t="s">
        <v>51</v>
      </c>
      <c r="D82" s="29">
        <v>0.25</v>
      </c>
      <c r="F82" s="38">
        <v>0.25</v>
      </c>
      <c r="G82" s="38">
        <v>0.25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0.25</v>
      </c>
      <c r="AD82" s="38">
        <v>0.25</v>
      </c>
      <c r="AE82" s="38">
        <v>0.25</v>
      </c>
      <c r="AF82" s="38">
        <v>0.25</v>
      </c>
      <c r="AG82" s="38">
        <v>0.25</v>
      </c>
      <c r="AH82" s="38">
        <v>0.25</v>
      </c>
      <c r="AI82" s="38">
        <v>0.25</v>
      </c>
      <c r="AJ82" s="50"/>
      <c r="AK82" s="38"/>
      <c r="AL82" s="38"/>
      <c r="AN82" s="260">
        <f t="shared" si="5"/>
        <v>2.25</v>
      </c>
      <c r="AO82" s="8">
        <v>86400</v>
      </c>
      <c r="AP82" s="261">
        <f t="shared" si="6"/>
        <v>194400</v>
      </c>
    </row>
    <row r="83" spans="1:42" x14ac:dyDescent="0.25">
      <c r="A83" s="12"/>
      <c r="B83" s="16"/>
      <c r="C83" s="29" t="s">
        <v>52</v>
      </c>
      <c r="D83" s="29">
        <v>0.15</v>
      </c>
      <c r="F83" s="38">
        <v>0.15</v>
      </c>
      <c r="G83" s="38">
        <v>0.15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0.15</v>
      </c>
      <c r="AG83" s="38">
        <v>0.15</v>
      </c>
      <c r="AH83" s="38">
        <v>0.15</v>
      </c>
      <c r="AI83" s="38">
        <v>0.15</v>
      </c>
      <c r="AJ83" s="50"/>
      <c r="AK83" s="38"/>
      <c r="AL83" s="38"/>
      <c r="AN83" s="260">
        <f t="shared" si="5"/>
        <v>0.9</v>
      </c>
      <c r="AO83" s="8">
        <v>86400</v>
      </c>
      <c r="AP83" s="261">
        <f t="shared" si="6"/>
        <v>77760</v>
      </c>
    </row>
    <row r="84" spans="1:42" x14ac:dyDescent="0.25">
      <c r="A84" s="12"/>
      <c r="B84" s="16"/>
      <c r="C84" s="29" t="s">
        <v>53</v>
      </c>
      <c r="D84" s="29">
        <v>0.21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0.21</v>
      </c>
      <c r="AJ84" s="50"/>
      <c r="AK84" s="38"/>
      <c r="AL84" s="38"/>
      <c r="AN84" s="260">
        <f t="shared" si="5"/>
        <v>0.21</v>
      </c>
      <c r="AO84" s="8">
        <v>86400</v>
      </c>
      <c r="AP84" s="261">
        <f t="shared" si="6"/>
        <v>18144</v>
      </c>
    </row>
    <row r="85" spans="1:42" x14ac:dyDescent="0.25">
      <c r="A85" s="12"/>
      <c r="B85" s="16"/>
      <c r="C85" s="29" t="s">
        <v>54</v>
      </c>
      <c r="D85" s="29">
        <v>0.15</v>
      </c>
      <c r="F85" s="38">
        <v>0.15</v>
      </c>
      <c r="G85" s="38">
        <v>0.15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0.15</v>
      </c>
      <c r="AI85" s="38">
        <v>0.15</v>
      </c>
      <c r="AJ85" s="50"/>
      <c r="AK85" s="38"/>
      <c r="AL85" s="38"/>
      <c r="AN85" s="260">
        <f t="shared" si="5"/>
        <v>0.6</v>
      </c>
      <c r="AO85" s="8">
        <v>86400</v>
      </c>
      <c r="AP85" s="261">
        <f t="shared" si="6"/>
        <v>51840</v>
      </c>
    </row>
    <row r="86" spans="1:42" x14ac:dyDescent="0.25">
      <c r="A86" s="12"/>
      <c r="B86" s="16"/>
      <c r="C86" s="29" t="s">
        <v>55</v>
      </c>
      <c r="D86" s="29">
        <v>0.22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50"/>
      <c r="AK86" s="38"/>
      <c r="AL86" s="38"/>
      <c r="AN86" s="260">
        <f t="shared" si="5"/>
        <v>0</v>
      </c>
      <c r="AO86" s="8">
        <v>86400</v>
      </c>
      <c r="AP86" s="261">
        <f t="shared" si="6"/>
        <v>0</v>
      </c>
    </row>
    <row r="87" spans="1:42" x14ac:dyDescent="0.25">
      <c r="A87" s="12"/>
      <c r="B87" s="16"/>
      <c r="C87" s="29" t="s">
        <v>56</v>
      </c>
      <c r="D87" s="29">
        <v>0.25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0.25</v>
      </c>
      <c r="AF87" s="38">
        <v>0.25</v>
      </c>
      <c r="AG87" s="38">
        <v>0.25</v>
      </c>
      <c r="AH87" s="38">
        <v>0.25</v>
      </c>
      <c r="AI87" s="38">
        <v>0.25</v>
      </c>
      <c r="AJ87" s="50"/>
      <c r="AK87" s="38"/>
      <c r="AL87" s="38"/>
      <c r="AN87" s="260">
        <f t="shared" si="5"/>
        <v>1.25</v>
      </c>
      <c r="AO87" s="8">
        <v>86400</v>
      </c>
      <c r="AP87" s="261">
        <f t="shared" si="6"/>
        <v>108000</v>
      </c>
    </row>
    <row r="88" spans="1:42" x14ac:dyDescent="0.25">
      <c r="A88" s="12"/>
      <c r="B88" s="16"/>
      <c r="C88" s="29" t="s">
        <v>57</v>
      </c>
      <c r="D88" s="29">
        <v>0.25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0.25</v>
      </c>
      <c r="AG88" s="38">
        <v>0.25</v>
      </c>
      <c r="AH88" s="38">
        <v>0.25</v>
      </c>
      <c r="AI88" s="38">
        <v>0.25</v>
      </c>
      <c r="AJ88" s="50"/>
      <c r="AK88" s="38"/>
      <c r="AL88" s="38"/>
      <c r="AN88" s="260">
        <f t="shared" si="5"/>
        <v>1</v>
      </c>
      <c r="AO88" s="8">
        <v>86400</v>
      </c>
      <c r="AP88" s="261">
        <f t="shared" si="6"/>
        <v>86400</v>
      </c>
    </row>
    <row r="89" spans="1:42" x14ac:dyDescent="0.25">
      <c r="A89" s="12"/>
      <c r="B89" s="16"/>
      <c r="C89" s="29" t="s">
        <v>58</v>
      </c>
      <c r="D89" s="29">
        <v>0.2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0.2</v>
      </c>
      <c r="AH89" s="38">
        <v>0.2</v>
      </c>
      <c r="AI89" s="38">
        <v>0.2</v>
      </c>
      <c r="AJ89" s="50"/>
      <c r="AK89" s="38"/>
      <c r="AL89" s="38"/>
      <c r="AN89" s="260">
        <f t="shared" si="5"/>
        <v>0.60000000000000009</v>
      </c>
      <c r="AO89" s="8">
        <v>86400</v>
      </c>
      <c r="AP89" s="261">
        <f t="shared" si="6"/>
        <v>51840.000000000007</v>
      </c>
    </row>
    <row r="90" spans="1:42" x14ac:dyDescent="0.25">
      <c r="A90" s="12"/>
      <c r="B90" s="16"/>
      <c r="C90" s="343" t="s">
        <v>59</v>
      </c>
      <c r="D90" s="29">
        <v>0.25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0.25</v>
      </c>
      <c r="AG90" s="38">
        <v>0.25</v>
      </c>
      <c r="AH90" s="38">
        <v>0.25</v>
      </c>
      <c r="AI90" s="38">
        <v>0.25</v>
      </c>
      <c r="AJ90" s="50"/>
      <c r="AK90" s="38"/>
      <c r="AL90" s="38"/>
      <c r="AN90" s="260">
        <f t="shared" si="5"/>
        <v>1</v>
      </c>
      <c r="AO90" s="8">
        <v>86400</v>
      </c>
      <c r="AP90" s="261">
        <f t="shared" si="6"/>
        <v>86400</v>
      </c>
    </row>
    <row r="91" spans="1:42" x14ac:dyDescent="0.25">
      <c r="A91" s="12"/>
      <c r="B91" s="13"/>
      <c r="C91" s="29" t="s">
        <v>60</v>
      </c>
      <c r="D91" s="236" t="s">
        <v>395</v>
      </c>
      <c r="F91" s="38">
        <v>0.1</v>
      </c>
      <c r="G91" s="38">
        <v>0.1</v>
      </c>
      <c r="H91" s="38">
        <v>0.05</v>
      </c>
      <c r="I91" s="38">
        <v>0.05</v>
      </c>
      <c r="J91" s="38">
        <v>0.05</v>
      </c>
      <c r="K91" s="38">
        <v>0.05</v>
      </c>
      <c r="L91" s="38">
        <v>0.05</v>
      </c>
      <c r="M91" s="38">
        <v>0.05</v>
      </c>
      <c r="N91" s="38">
        <v>0.05</v>
      </c>
      <c r="O91" s="38">
        <v>0.05</v>
      </c>
      <c r="P91" s="38">
        <v>0.05</v>
      </c>
      <c r="Q91" s="38">
        <v>0.05</v>
      </c>
      <c r="R91" s="38">
        <v>0.05</v>
      </c>
      <c r="S91" s="38">
        <v>0.05</v>
      </c>
      <c r="T91" s="38">
        <v>0.05</v>
      </c>
      <c r="U91" s="38">
        <v>0.02</v>
      </c>
      <c r="V91" s="38">
        <v>0.02</v>
      </c>
      <c r="W91" s="38">
        <v>0.02</v>
      </c>
      <c r="X91" s="38">
        <v>0.02</v>
      </c>
      <c r="Y91" s="38">
        <v>0.02</v>
      </c>
      <c r="Z91" s="38">
        <v>0.02</v>
      </c>
      <c r="AA91" s="38">
        <v>0.02</v>
      </c>
      <c r="AB91" s="38">
        <v>0.09</v>
      </c>
      <c r="AC91" s="38">
        <v>0.09</v>
      </c>
      <c r="AD91" s="38">
        <v>0.09</v>
      </c>
      <c r="AE91" s="38">
        <v>0.09</v>
      </c>
      <c r="AF91" s="38">
        <v>0.09</v>
      </c>
      <c r="AG91" s="38">
        <v>0.09</v>
      </c>
      <c r="AH91" s="38">
        <v>0.09</v>
      </c>
      <c r="AI91" s="38">
        <v>0.09</v>
      </c>
      <c r="AJ91" s="50"/>
      <c r="AK91" s="38"/>
      <c r="AL91" s="38"/>
      <c r="AN91" s="260">
        <f t="shared" si="5"/>
        <v>1.7100000000000009</v>
      </c>
      <c r="AO91" s="8">
        <v>86400</v>
      </c>
      <c r="AP91" s="261">
        <f t="shared" si="6"/>
        <v>147744.00000000009</v>
      </c>
    </row>
    <row r="92" spans="1:42" x14ac:dyDescent="0.25">
      <c r="A92" s="12"/>
      <c r="B92" s="13"/>
      <c r="C92" s="29" t="s">
        <v>61</v>
      </c>
      <c r="D92" s="236" t="s">
        <v>395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0.08</v>
      </c>
      <c r="AC92" s="38">
        <v>0.08</v>
      </c>
      <c r="AD92" s="38">
        <v>0.08</v>
      </c>
      <c r="AE92" s="38">
        <v>0.08</v>
      </c>
      <c r="AF92" s="38">
        <v>0.08</v>
      </c>
      <c r="AG92" s="38">
        <v>0.08</v>
      </c>
      <c r="AH92" s="38">
        <v>0.08</v>
      </c>
      <c r="AI92" s="38">
        <v>0.08</v>
      </c>
      <c r="AJ92" s="50"/>
      <c r="AK92" s="38"/>
      <c r="AL92" s="38"/>
      <c r="AN92" s="260">
        <f t="shared" si="5"/>
        <v>0.64</v>
      </c>
      <c r="AO92" s="8">
        <v>86400</v>
      </c>
      <c r="AP92" s="261">
        <f t="shared" si="6"/>
        <v>55296</v>
      </c>
    </row>
    <row r="93" spans="1:42" x14ac:dyDescent="0.25">
      <c r="A93" s="12"/>
      <c r="B93" s="16"/>
      <c r="C93" s="29" t="s">
        <v>62</v>
      </c>
      <c r="D93" s="236" t="s">
        <v>395</v>
      </c>
      <c r="F93" s="38">
        <v>0.25</v>
      </c>
      <c r="G93" s="38">
        <v>0.25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0.3</v>
      </c>
      <c r="AC93" s="38">
        <v>0.3</v>
      </c>
      <c r="AD93" s="38">
        <v>0.3</v>
      </c>
      <c r="AE93" s="38">
        <v>0.3</v>
      </c>
      <c r="AF93" s="38">
        <v>0.3</v>
      </c>
      <c r="AG93" s="38">
        <v>0.3</v>
      </c>
      <c r="AH93" s="38">
        <v>0.3</v>
      </c>
      <c r="AI93" s="38">
        <v>0.3</v>
      </c>
      <c r="AJ93" s="50"/>
      <c r="AK93" s="38"/>
      <c r="AL93" s="38"/>
      <c r="AN93" s="260">
        <f t="shared" si="5"/>
        <v>2.8999999999999995</v>
      </c>
      <c r="AO93" s="8">
        <v>86400</v>
      </c>
      <c r="AP93" s="261">
        <f t="shared" si="6"/>
        <v>250559.99999999994</v>
      </c>
    </row>
    <row r="94" spans="1:42" x14ac:dyDescent="0.25">
      <c r="A94" s="12"/>
      <c r="B94" s="16"/>
      <c r="C94" s="8"/>
      <c r="D94" s="14"/>
      <c r="O94" s="38"/>
      <c r="P94" s="38"/>
      <c r="Q94" s="38"/>
      <c r="R94" s="38"/>
      <c r="S94" s="38"/>
      <c r="T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50"/>
      <c r="AK94" s="38"/>
      <c r="AL94" s="38"/>
      <c r="AN94" s="260"/>
      <c r="AO94" s="8"/>
      <c r="AP94" s="261"/>
    </row>
    <row r="95" spans="1:42" x14ac:dyDescent="0.25">
      <c r="A95" s="12"/>
      <c r="B95" s="16"/>
      <c r="C95" s="220" t="s">
        <v>63</v>
      </c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46"/>
      <c r="AK95" s="220"/>
      <c r="AL95" s="220"/>
      <c r="AN95" s="260">
        <f t="shared" si="5"/>
        <v>0</v>
      </c>
      <c r="AO95" s="8">
        <v>86400</v>
      </c>
      <c r="AP95" s="261">
        <f t="shared" si="6"/>
        <v>0</v>
      </c>
    </row>
    <row r="96" spans="1:42" x14ac:dyDescent="0.25">
      <c r="A96" s="12"/>
      <c r="B96" s="16"/>
      <c r="C96" s="220" t="s">
        <v>64</v>
      </c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46"/>
      <c r="AK96" s="220"/>
      <c r="AL96" s="220"/>
      <c r="AN96" s="260">
        <f t="shared" si="5"/>
        <v>0</v>
      </c>
      <c r="AO96" s="8">
        <v>86400</v>
      </c>
      <c r="AP96" s="261">
        <f t="shared" si="6"/>
        <v>0</v>
      </c>
    </row>
    <row r="97" spans="1:42" x14ac:dyDescent="0.25">
      <c r="A97" s="12"/>
      <c r="B97" s="16"/>
      <c r="C97" s="342" t="s">
        <v>65</v>
      </c>
      <c r="D97" s="31"/>
      <c r="F97" s="38">
        <v>0.13</v>
      </c>
      <c r="G97" s="38">
        <v>0.13</v>
      </c>
      <c r="H97" s="38">
        <v>0.14000000000000001</v>
      </c>
      <c r="I97" s="38">
        <v>0.14000000000000001</v>
      </c>
      <c r="J97" s="38">
        <v>0.14000000000000001</v>
      </c>
      <c r="K97" s="38">
        <v>0.14000000000000001</v>
      </c>
      <c r="L97" s="38">
        <v>0.14000000000000001</v>
      </c>
      <c r="M97" s="38">
        <v>0.14000000000000001</v>
      </c>
      <c r="N97" s="38">
        <v>0.14000000000000001</v>
      </c>
      <c r="O97" s="38">
        <v>0.14000000000000001</v>
      </c>
      <c r="P97" s="38">
        <v>0.14000000000000001</v>
      </c>
      <c r="Q97" s="38">
        <v>0.14000000000000001</v>
      </c>
      <c r="R97" s="38">
        <v>0.14000000000000001</v>
      </c>
      <c r="S97" s="38">
        <v>0.14000000000000001</v>
      </c>
      <c r="T97" s="38">
        <v>0.14000000000000001</v>
      </c>
      <c r="U97" s="38">
        <v>0.14000000000000001</v>
      </c>
      <c r="V97" s="38">
        <v>0.14000000000000001</v>
      </c>
      <c r="W97" s="38">
        <v>0.14000000000000001</v>
      </c>
      <c r="X97" s="38">
        <v>0.14000000000000001</v>
      </c>
      <c r="Y97" s="38">
        <v>0.14000000000000001</v>
      </c>
      <c r="Z97" s="38">
        <v>0.14000000000000001</v>
      </c>
      <c r="AA97" s="38">
        <v>0.14000000000000001</v>
      </c>
      <c r="AB97" s="38">
        <v>0.14000000000000001</v>
      </c>
      <c r="AC97" s="38">
        <v>0.14000000000000001</v>
      </c>
      <c r="AD97" s="38">
        <v>0.14000000000000001</v>
      </c>
      <c r="AE97" s="38">
        <v>0.14000000000000001</v>
      </c>
      <c r="AF97" s="38">
        <v>0.14000000000000001</v>
      </c>
      <c r="AG97" s="38">
        <v>0.14000000000000001</v>
      </c>
      <c r="AH97" s="38">
        <v>0.14000000000000001</v>
      </c>
      <c r="AI97" s="38">
        <v>0.14000000000000001</v>
      </c>
      <c r="AJ97" s="50"/>
      <c r="AK97" s="38"/>
      <c r="AL97" s="38"/>
      <c r="AN97" s="260">
        <f t="shared" si="5"/>
        <v>4.1800000000000024</v>
      </c>
      <c r="AO97" s="8">
        <v>86400</v>
      </c>
      <c r="AP97" s="261">
        <f t="shared" si="6"/>
        <v>361152.00000000023</v>
      </c>
    </row>
    <row r="98" spans="1:42" x14ac:dyDescent="0.25">
      <c r="A98" s="12"/>
      <c r="B98" s="16"/>
      <c r="C98" s="342" t="s">
        <v>66</v>
      </c>
      <c r="D98" s="31"/>
      <c r="F98" s="38">
        <v>0.09</v>
      </c>
      <c r="G98" s="38">
        <v>0.09</v>
      </c>
      <c r="H98" s="38">
        <v>0.1</v>
      </c>
      <c r="I98" s="38">
        <v>0.1</v>
      </c>
      <c r="J98" s="38">
        <v>0.1</v>
      </c>
      <c r="K98" s="38">
        <v>0.1</v>
      </c>
      <c r="L98" s="38">
        <v>0.1</v>
      </c>
      <c r="M98" s="38">
        <v>0.1</v>
      </c>
      <c r="N98" s="38">
        <v>0.1</v>
      </c>
      <c r="O98" s="38">
        <v>0.1</v>
      </c>
      <c r="P98" s="38">
        <v>0.1</v>
      </c>
      <c r="Q98" s="38">
        <v>0.1</v>
      </c>
      <c r="R98" s="38">
        <v>0.1</v>
      </c>
      <c r="S98" s="38">
        <v>0.1</v>
      </c>
      <c r="T98" s="38">
        <v>0.1</v>
      </c>
      <c r="U98" s="38">
        <v>0.1</v>
      </c>
      <c r="V98" s="38">
        <v>0.1</v>
      </c>
      <c r="W98" s="38">
        <v>0.1</v>
      </c>
      <c r="X98" s="38">
        <v>0.1</v>
      </c>
      <c r="Y98" s="38">
        <v>0.1</v>
      </c>
      <c r="Z98" s="38">
        <v>0.1</v>
      </c>
      <c r="AA98" s="38">
        <v>0.1</v>
      </c>
      <c r="AB98" s="38">
        <v>0.1</v>
      </c>
      <c r="AC98" s="38">
        <v>0.1</v>
      </c>
      <c r="AD98" s="38">
        <v>0.1</v>
      </c>
      <c r="AE98" s="38">
        <v>0.1</v>
      </c>
      <c r="AF98" s="38">
        <v>0.1</v>
      </c>
      <c r="AG98" s="38">
        <v>0.1</v>
      </c>
      <c r="AH98" s="38">
        <v>0.1</v>
      </c>
      <c r="AI98" s="38">
        <v>0.1</v>
      </c>
      <c r="AJ98" s="50"/>
      <c r="AK98" s="38"/>
      <c r="AL98" s="38"/>
      <c r="AN98" s="260">
        <f t="shared" si="5"/>
        <v>2.9800000000000013</v>
      </c>
      <c r="AO98" s="8">
        <v>86400</v>
      </c>
      <c r="AP98" s="261">
        <f t="shared" si="6"/>
        <v>257472.00000000012</v>
      </c>
    </row>
    <row r="99" spans="1:42" x14ac:dyDescent="0.25">
      <c r="A99" s="12"/>
      <c r="B99" s="16"/>
      <c r="C99" s="342" t="s">
        <v>67</v>
      </c>
      <c r="D99" s="31"/>
      <c r="F99" s="38">
        <v>0.1</v>
      </c>
      <c r="G99" s="38">
        <v>0.1</v>
      </c>
      <c r="H99" s="38">
        <v>0.11</v>
      </c>
      <c r="I99" s="38">
        <v>0.11</v>
      </c>
      <c r="J99" s="38">
        <v>0.11</v>
      </c>
      <c r="K99" s="38">
        <v>0.11</v>
      </c>
      <c r="L99" s="38">
        <v>0.11</v>
      </c>
      <c r="M99" s="38">
        <v>0.11</v>
      </c>
      <c r="N99" s="38">
        <v>0.11</v>
      </c>
      <c r="O99" s="38">
        <v>0.11</v>
      </c>
      <c r="P99" s="38">
        <v>0.11</v>
      </c>
      <c r="Q99" s="38">
        <v>0.11</v>
      </c>
      <c r="R99" s="38">
        <v>0.11</v>
      </c>
      <c r="S99" s="38">
        <v>0.11</v>
      </c>
      <c r="T99" s="38">
        <v>0.11</v>
      </c>
      <c r="U99" s="38">
        <v>0.11</v>
      </c>
      <c r="V99" s="38">
        <v>0.11</v>
      </c>
      <c r="W99" s="38">
        <v>0.11</v>
      </c>
      <c r="X99" s="38">
        <v>0.11</v>
      </c>
      <c r="Y99" s="38">
        <v>0.11</v>
      </c>
      <c r="Z99" s="38">
        <v>0.11</v>
      </c>
      <c r="AA99" s="38">
        <v>0.11</v>
      </c>
      <c r="AB99" s="38">
        <v>0.11</v>
      </c>
      <c r="AC99" s="38">
        <v>0.11</v>
      </c>
      <c r="AD99" s="38">
        <v>0.11</v>
      </c>
      <c r="AE99" s="38">
        <v>0.11</v>
      </c>
      <c r="AF99" s="38">
        <v>0.11</v>
      </c>
      <c r="AG99" s="38">
        <v>0.11</v>
      </c>
      <c r="AH99" s="38">
        <v>0.11</v>
      </c>
      <c r="AI99" s="38">
        <v>0.11</v>
      </c>
      <c r="AJ99" s="50"/>
      <c r="AK99" s="38"/>
      <c r="AL99" s="38"/>
      <c r="AN99" s="260">
        <f t="shared" si="5"/>
        <v>3.2799999999999994</v>
      </c>
      <c r="AO99" s="8">
        <v>86400</v>
      </c>
      <c r="AP99" s="261">
        <f t="shared" si="6"/>
        <v>283391.99999999994</v>
      </c>
    </row>
    <row r="100" spans="1:42" x14ac:dyDescent="0.25">
      <c r="A100" s="12"/>
      <c r="B100" s="16"/>
      <c r="C100" s="342" t="s">
        <v>68</v>
      </c>
      <c r="D100" s="31"/>
      <c r="F100" s="38">
        <v>0.1</v>
      </c>
      <c r="G100" s="38">
        <v>0.1</v>
      </c>
      <c r="H100" s="38">
        <v>0.11</v>
      </c>
      <c r="I100" s="38">
        <v>0.11</v>
      </c>
      <c r="J100" s="38">
        <v>0.11</v>
      </c>
      <c r="K100" s="38">
        <v>0.11</v>
      </c>
      <c r="L100" s="38">
        <v>0.11</v>
      </c>
      <c r="M100" s="38">
        <v>0.11</v>
      </c>
      <c r="N100" s="38">
        <v>0.12</v>
      </c>
      <c r="O100" s="38">
        <v>0.12</v>
      </c>
      <c r="P100" s="38">
        <v>0.12</v>
      </c>
      <c r="Q100" s="38">
        <v>0.12</v>
      </c>
      <c r="R100" s="38">
        <v>0.12</v>
      </c>
      <c r="S100" s="38">
        <v>0.12</v>
      </c>
      <c r="T100" s="38">
        <v>0.12</v>
      </c>
      <c r="U100" s="38">
        <v>0.12</v>
      </c>
      <c r="V100" s="38">
        <v>0.12</v>
      </c>
      <c r="W100" s="38">
        <v>0.12</v>
      </c>
      <c r="X100" s="38">
        <v>0.12</v>
      </c>
      <c r="Y100" s="38">
        <v>0.12</v>
      </c>
      <c r="Z100" s="38">
        <v>0.12</v>
      </c>
      <c r="AA100" s="38">
        <v>0.12</v>
      </c>
      <c r="AB100" s="38">
        <v>0.12</v>
      </c>
      <c r="AC100" s="38">
        <v>0.12</v>
      </c>
      <c r="AD100" s="38">
        <v>0.12</v>
      </c>
      <c r="AE100" s="38">
        <v>0.12</v>
      </c>
      <c r="AF100" s="38">
        <v>0.12</v>
      </c>
      <c r="AG100" s="38">
        <v>0.12</v>
      </c>
      <c r="AH100" s="38">
        <v>0.12</v>
      </c>
      <c r="AI100" s="38">
        <v>0.12</v>
      </c>
      <c r="AJ100" s="50"/>
      <c r="AK100" s="38"/>
      <c r="AL100" s="38"/>
      <c r="AN100" s="260">
        <f t="shared" si="5"/>
        <v>3.5000000000000022</v>
      </c>
      <c r="AO100" s="8">
        <v>86400</v>
      </c>
      <c r="AP100" s="261">
        <f t="shared" si="6"/>
        <v>302400.00000000017</v>
      </c>
    </row>
    <row r="101" spans="1:42" x14ac:dyDescent="0.25">
      <c r="A101" s="12"/>
      <c r="B101" s="16"/>
      <c r="C101" s="342" t="s">
        <v>69</v>
      </c>
      <c r="D101" s="31"/>
      <c r="F101" s="38">
        <v>0.11</v>
      </c>
      <c r="G101" s="38">
        <v>0.11</v>
      </c>
      <c r="H101" s="38">
        <v>0.12</v>
      </c>
      <c r="I101" s="38">
        <v>0.12</v>
      </c>
      <c r="J101" s="38">
        <v>0.12</v>
      </c>
      <c r="K101" s="38">
        <v>0.12</v>
      </c>
      <c r="L101" s="38">
        <v>0.12</v>
      </c>
      <c r="M101" s="38">
        <v>0.12</v>
      </c>
      <c r="N101" s="38">
        <v>0.12</v>
      </c>
      <c r="O101" s="38">
        <v>0.12</v>
      </c>
      <c r="P101" s="38">
        <v>0.12</v>
      </c>
      <c r="Q101" s="38">
        <v>0.12</v>
      </c>
      <c r="R101" s="38">
        <v>0.12</v>
      </c>
      <c r="S101" s="38">
        <v>0.12</v>
      </c>
      <c r="T101" s="38">
        <v>0.12</v>
      </c>
      <c r="U101" s="38">
        <v>0.12</v>
      </c>
      <c r="V101" s="38">
        <v>0.12</v>
      </c>
      <c r="W101" s="38">
        <v>0.12</v>
      </c>
      <c r="X101" s="38">
        <v>0.12</v>
      </c>
      <c r="Y101" s="38">
        <v>0.12</v>
      </c>
      <c r="Z101" s="38">
        <v>0.12</v>
      </c>
      <c r="AA101" s="38">
        <v>0.12</v>
      </c>
      <c r="AB101" s="38">
        <v>0.12</v>
      </c>
      <c r="AC101" s="38">
        <v>0.12</v>
      </c>
      <c r="AD101" s="38">
        <v>0.12</v>
      </c>
      <c r="AE101" s="38">
        <v>0.12</v>
      </c>
      <c r="AF101" s="38">
        <v>0.12</v>
      </c>
      <c r="AG101" s="38">
        <v>0.12</v>
      </c>
      <c r="AH101" s="38">
        <v>0.12</v>
      </c>
      <c r="AI101" s="38">
        <v>0.12</v>
      </c>
      <c r="AJ101" s="50"/>
      <c r="AK101" s="38"/>
      <c r="AL101" s="38"/>
      <c r="AN101" s="260">
        <f t="shared" si="5"/>
        <v>3.5800000000000023</v>
      </c>
      <c r="AO101" s="8">
        <v>86400</v>
      </c>
      <c r="AP101" s="261">
        <f t="shared" si="6"/>
        <v>309312.00000000017</v>
      </c>
    </row>
    <row r="102" spans="1:42" x14ac:dyDescent="0.25">
      <c r="A102" s="12"/>
      <c r="B102" s="16"/>
      <c r="C102" s="342" t="s">
        <v>70</v>
      </c>
      <c r="D102" s="31"/>
      <c r="F102" s="38">
        <v>0.19</v>
      </c>
      <c r="G102" s="38">
        <v>0.19</v>
      </c>
      <c r="H102" s="38">
        <v>0.2</v>
      </c>
      <c r="I102" s="38">
        <v>0.2</v>
      </c>
      <c r="J102" s="38">
        <v>0.2</v>
      </c>
      <c r="K102" s="38">
        <v>0.2</v>
      </c>
      <c r="L102" s="38">
        <v>0.2</v>
      </c>
      <c r="M102" s="38">
        <v>0.2</v>
      </c>
      <c r="N102" s="38">
        <v>0.18</v>
      </c>
      <c r="O102" s="38">
        <v>0.18</v>
      </c>
      <c r="P102" s="38">
        <v>0.18</v>
      </c>
      <c r="Q102" s="38">
        <v>0.18</v>
      </c>
      <c r="R102" s="38">
        <v>0.18</v>
      </c>
      <c r="S102" s="38">
        <v>0.18</v>
      </c>
      <c r="T102" s="38">
        <v>0.18</v>
      </c>
      <c r="U102" s="38">
        <v>0.18</v>
      </c>
      <c r="V102" s="38">
        <v>0.18</v>
      </c>
      <c r="W102" s="38">
        <v>0.18</v>
      </c>
      <c r="X102" s="38">
        <v>0.18</v>
      </c>
      <c r="Y102" s="38">
        <v>0.18</v>
      </c>
      <c r="Z102" s="38">
        <v>0.18</v>
      </c>
      <c r="AA102" s="38">
        <v>0.18</v>
      </c>
      <c r="AB102" s="38">
        <v>0.18</v>
      </c>
      <c r="AC102" s="38">
        <v>0.18</v>
      </c>
      <c r="AD102" s="38">
        <v>0.18</v>
      </c>
      <c r="AE102" s="38">
        <v>0.18</v>
      </c>
      <c r="AF102" s="38">
        <v>0.18</v>
      </c>
      <c r="AG102" s="38">
        <v>0.18</v>
      </c>
      <c r="AH102" s="38">
        <v>0.18</v>
      </c>
      <c r="AI102" s="38">
        <v>0.18</v>
      </c>
      <c r="AJ102" s="50"/>
      <c r="AK102" s="38"/>
      <c r="AL102" s="38"/>
      <c r="AN102" s="260">
        <f t="shared" si="5"/>
        <v>5.5399999999999991</v>
      </c>
      <c r="AO102" s="8">
        <v>86400</v>
      </c>
      <c r="AP102" s="261">
        <f t="shared" si="6"/>
        <v>478655.99999999994</v>
      </c>
    </row>
    <row r="103" spans="1:42" x14ac:dyDescent="0.25">
      <c r="A103" s="12"/>
      <c r="B103" s="16"/>
      <c r="C103" s="32" t="s">
        <v>71</v>
      </c>
      <c r="D103" s="33"/>
      <c r="F103" s="38">
        <v>0.01</v>
      </c>
      <c r="G103" s="38">
        <v>0.01</v>
      </c>
      <c r="H103" s="38">
        <v>0.02</v>
      </c>
      <c r="I103" s="38">
        <v>0.02</v>
      </c>
      <c r="J103" s="38">
        <v>0.02</v>
      </c>
      <c r="K103" s="38">
        <v>0.02</v>
      </c>
      <c r="L103" s="38">
        <v>0.02</v>
      </c>
      <c r="M103" s="38">
        <v>0.02</v>
      </c>
      <c r="N103" s="38">
        <v>0.03</v>
      </c>
      <c r="O103" s="38">
        <v>0.03</v>
      </c>
      <c r="P103" s="38">
        <v>0.03</v>
      </c>
      <c r="Q103" s="38">
        <v>0.03</v>
      </c>
      <c r="R103" s="38">
        <v>0.03</v>
      </c>
      <c r="S103" s="38">
        <v>0.03</v>
      </c>
      <c r="T103" s="38">
        <v>0.03</v>
      </c>
      <c r="U103" s="38">
        <v>0.03</v>
      </c>
      <c r="V103" s="38">
        <v>0.03</v>
      </c>
      <c r="W103" s="38">
        <v>0.03</v>
      </c>
      <c r="X103" s="38">
        <v>0.03</v>
      </c>
      <c r="Y103" s="38">
        <v>0.03</v>
      </c>
      <c r="Z103" s="38">
        <v>0.03</v>
      </c>
      <c r="AA103" s="38">
        <v>0.03</v>
      </c>
      <c r="AB103" s="38">
        <v>0.03</v>
      </c>
      <c r="AC103" s="38">
        <v>0.03</v>
      </c>
      <c r="AD103" s="38">
        <v>0.03</v>
      </c>
      <c r="AE103" s="38">
        <v>0.03</v>
      </c>
      <c r="AF103" s="38">
        <v>0.03</v>
      </c>
      <c r="AG103" s="38">
        <v>0.03</v>
      </c>
      <c r="AH103" s="38">
        <v>0.03</v>
      </c>
      <c r="AI103" s="38">
        <v>0.03</v>
      </c>
      <c r="AJ103" s="50"/>
      <c r="AK103" s="38"/>
      <c r="AL103" s="38"/>
      <c r="AN103" s="260">
        <f t="shared" si="5"/>
        <v>0.80000000000000049</v>
      </c>
      <c r="AO103" s="8">
        <v>86400</v>
      </c>
      <c r="AP103" s="261">
        <f t="shared" si="6"/>
        <v>69120.000000000044</v>
      </c>
    </row>
    <row r="104" spans="1:42" x14ac:dyDescent="0.25">
      <c r="A104" s="12"/>
      <c r="B104" s="16"/>
      <c r="C104" s="32" t="s">
        <v>72</v>
      </c>
      <c r="D104" s="33"/>
      <c r="F104" s="38">
        <v>0.04</v>
      </c>
      <c r="G104" s="38">
        <v>0.04</v>
      </c>
      <c r="H104" s="38">
        <v>0.05</v>
      </c>
      <c r="I104" s="38">
        <v>0.05</v>
      </c>
      <c r="J104" s="38">
        <v>0.05</v>
      </c>
      <c r="K104" s="38">
        <v>0.05</v>
      </c>
      <c r="L104" s="38">
        <v>0.05</v>
      </c>
      <c r="M104" s="38">
        <v>0.05</v>
      </c>
      <c r="N104" s="38">
        <v>0.06</v>
      </c>
      <c r="O104" s="38">
        <v>0.06</v>
      </c>
      <c r="P104" s="38">
        <v>0.06</v>
      </c>
      <c r="Q104" s="38">
        <v>0.06</v>
      </c>
      <c r="R104" s="38">
        <v>0.06</v>
      </c>
      <c r="S104" s="38">
        <v>0.06</v>
      </c>
      <c r="T104" s="38">
        <v>0.06</v>
      </c>
      <c r="U104" s="38">
        <v>0.06</v>
      </c>
      <c r="V104" s="38">
        <v>0.06</v>
      </c>
      <c r="W104" s="38">
        <v>0.06</v>
      </c>
      <c r="X104" s="38">
        <v>0.06</v>
      </c>
      <c r="Y104" s="38">
        <v>0.06</v>
      </c>
      <c r="Z104" s="38">
        <v>0.06</v>
      </c>
      <c r="AA104" s="38">
        <v>0.06</v>
      </c>
      <c r="AB104" s="38">
        <v>0.06</v>
      </c>
      <c r="AC104" s="38">
        <v>0.06</v>
      </c>
      <c r="AD104" s="38">
        <v>0.06</v>
      </c>
      <c r="AE104" s="38">
        <v>0.06</v>
      </c>
      <c r="AF104" s="38">
        <v>0.06</v>
      </c>
      <c r="AG104" s="38">
        <v>0.06</v>
      </c>
      <c r="AH104" s="38">
        <v>0.06</v>
      </c>
      <c r="AI104" s="38">
        <v>0.06</v>
      </c>
      <c r="AJ104" s="50"/>
      <c r="AK104" s="38"/>
      <c r="AL104" s="38"/>
      <c r="AN104" s="260">
        <f t="shared" si="5"/>
        <v>1.7000000000000008</v>
      </c>
      <c r="AO104" s="8">
        <v>86400</v>
      </c>
      <c r="AP104" s="261">
        <f t="shared" si="6"/>
        <v>146880.00000000009</v>
      </c>
    </row>
    <row r="105" spans="1:42" x14ac:dyDescent="0.25">
      <c r="A105" s="12"/>
      <c r="B105" s="16"/>
      <c r="C105" s="32" t="s">
        <v>73</v>
      </c>
      <c r="D105" s="33"/>
      <c r="F105" s="38">
        <v>5.0000000000000001E-3</v>
      </c>
      <c r="G105" s="38">
        <v>5.0000000000000001E-3</v>
      </c>
      <c r="H105" s="38">
        <v>1.4999999999999999E-2</v>
      </c>
      <c r="I105" s="38">
        <v>1.4999999999999999E-2</v>
      </c>
      <c r="J105" s="38">
        <v>1.4999999999999999E-2</v>
      </c>
      <c r="K105" s="38">
        <v>1.4999999999999999E-2</v>
      </c>
      <c r="L105" s="38">
        <v>1.4999999999999999E-2</v>
      </c>
      <c r="M105" s="38">
        <v>1.4999999999999999E-2</v>
      </c>
      <c r="N105" s="38">
        <v>1.4999999999999999E-2</v>
      </c>
      <c r="O105" s="38">
        <v>1.4999999999999999E-2</v>
      </c>
      <c r="P105" s="38">
        <v>1.4999999999999999E-2</v>
      </c>
      <c r="Q105" s="38">
        <v>1.4999999999999999E-2</v>
      </c>
      <c r="R105" s="38">
        <v>1.4999999999999999E-2</v>
      </c>
      <c r="S105" s="38">
        <v>1.4999999999999999E-2</v>
      </c>
      <c r="T105" s="38">
        <v>1.4999999999999999E-2</v>
      </c>
      <c r="U105" s="38">
        <v>1.4999999999999999E-2</v>
      </c>
      <c r="V105" s="38">
        <v>1.4999999999999999E-2</v>
      </c>
      <c r="W105" s="38">
        <v>1.4999999999999999E-2</v>
      </c>
      <c r="X105" s="38">
        <v>1.4999999999999999E-2</v>
      </c>
      <c r="Y105" s="38">
        <v>1.4999999999999999E-2</v>
      </c>
      <c r="Z105" s="38">
        <v>1.4999999999999999E-2</v>
      </c>
      <c r="AA105" s="38">
        <v>1.4999999999999999E-2</v>
      </c>
      <c r="AB105" s="38">
        <v>1.4999999999999999E-2</v>
      </c>
      <c r="AC105" s="38">
        <v>1.4999999999999999E-2</v>
      </c>
      <c r="AD105" s="38">
        <v>1.4999999999999999E-2</v>
      </c>
      <c r="AE105" s="38">
        <v>1.4999999999999999E-2</v>
      </c>
      <c r="AF105" s="38">
        <v>1.4999999999999999E-2</v>
      </c>
      <c r="AG105" s="38">
        <v>1.4999999999999999E-2</v>
      </c>
      <c r="AH105" s="38">
        <v>1.4999999999999999E-2</v>
      </c>
      <c r="AI105" s="38">
        <v>1.4999999999999999E-2</v>
      </c>
      <c r="AJ105" s="50"/>
      <c r="AK105" s="38"/>
      <c r="AL105" s="38"/>
      <c r="AN105" s="260">
        <f t="shared" si="5"/>
        <v>0.43000000000000027</v>
      </c>
      <c r="AO105" s="8">
        <v>86400</v>
      </c>
      <c r="AP105" s="261">
        <f t="shared" si="6"/>
        <v>37152.000000000022</v>
      </c>
    </row>
    <row r="106" spans="1:42" x14ac:dyDescent="0.25">
      <c r="A106" s="12"/>
      <c r="B106" s="16"/>
      <c r="C106" s="32" t="s">
        <v>74</v>
      </c>
      <c r="D106" s="33"/>
      <c r="F106" s="38">
        <v>7.0000000000000007E-2</v>
      </c>
      <c r="G106" s="38">
        <v>7.0000000000000007E-2</v>
      </c>
      <c r="H106" s="38">
        <v>0.08</v>
      </c>
      <c r="I106" s="38">
        <v>0.08</v>
      </c>
      <c r="J106" s="38">
        <v>0.08</v>
      </c>
      <c r="K106" s="38">
        <v>0.08</v>
      </c>
      <c r="L106" s="38">
        <v>0.08</v>
      </c>
      <c r="M106" s="38">
        <v>0.08</v>
      </c>
      <c r="N106" s="38">
        <v>0.05</v>
      </c>
      <c r="O106" s="38">
        <v>0.05</v>
      </c>
      <c r="P106" s="38">
        <v>0.05</v>
      </c>
      <c r="Q106" s="38">
        <v>0.05</v>
      </c>
      <c r="R106" s="38">
        <v>0.05</v>
      </c>
      <c r="S106" s="38">
        <v>0.05</v>
      </c>
      <c r="T106" s="38">
        <v>0.05</v>
      </c>
      <c r="U106" s="38">
        <v>0.05</v>
      </c>
      <c r="V106" s="38">
        <v>0.05</v>
      </c>
      <c r="W106" s="38">
        <v>0.05</v>
      </c>
      <c r="X106" s="38">
        <v>0.05</v>
      </c>
      <c r="Y106" s="38">
        <v>0.05</v>
      </c>
      <c r="Z106" s="38">
        <v>0.05</v>
      </c>
      <c r="AA106" s="38">
        <v>0.05</v>
      </c>
      <c r="AB106" s="38">
        <v>0.05</v>
      </c>
      <c r="AC106" s="38">
        <v>0.05</v>
      </c>
      <c r="AD106" s="38">
        <v>0.05</v>
      </c>
      <c r="AE106" s="38">
        <v>0.05</v>
      </c>
      <c r="AF106" s="38">
        <v>0.05</v>
      </c>
      <c r="AG106" s="38">
        <v>0.05</v>
      </c>
      <c r="AH106" s="38">
        <v>0.05</v>
      </c>
      <c r="AI106" s="38">
        <v>0.05</v>
      </c>
      <c r="AJ106" s="50"/>
      <c r="AK106" s="38"/>
      <c r="AL106" s="38"/>
      <c r="AN106" s="260">
        <f t="shared" si="5"/>
        <v>1.7200000000000009</v>
      </c>
      <c r="AO106" s="8">
        <v>86400</v>
      </c>
      <c r="AP106" s="261">
        <f t="shared" si="6"/>
        <v>148608.00000000009</v>
      </c>
    </row>
    <row r="107" spans="1:42" x14ac:dyDescent="0.25">
      <c r="A107" s="12"/>
      <c r="B107" s="16"/>
      <c r="C107" s="32" t="s">
        <v>75</v>
      </c>
      <c r="D107" s="33"/>
      <c r="F107" s="38">
        <v>0.05</v>
      </c>
      <c r="G107" s="38">
        <v>0.05</v>
      </c>
      <c r="H107" s="38">
        <v>0.02</v>
      </c>
      <c r="I107" s="38">
        <v>0.02</v>
      </c>
      <c r="J107" s="38">
        <v>0.02</v>
      </c>
      <c r="K107" s="38">
        <v>0.02</v>
      </c>
      <c r="L107" s="38">
        <v>0.02</v>
      </c>
      <c r="M107" s="38">
        <v>0.02</v>
      </c>
      <c r="N107" s="38">
        <v>0.04</v>
      </c>
      <c r="O107" s="38">
        <v>0.04</v>
      </c>
      <c r="P107" s="38">
        <v>0.04</v>
      </c>
      <c r="Q107" s="38">
        <v>0.04</v>
      </c>
      <c r="R107" s="38">
        <v>0.04</v>
      </c>
      <c r="S107" s="38">
        <v>0.04</v>
      </c>
      <c r="T107" s="38">
        <v>0.04</v>
      </c>
      <c r="U107" s="38">
        <v>0.04</v>
      </c>
      <c r="V107" s="38">
        <v>0.04</v>
      </c>
      <c r="W107" s="38">
        <v>0.04</v>
      </c>
      <c r="X107" s="38">
        <v>0.04</v>
      </c>
      <c r="Y107" s="38">
        <v>0.04</v>
      </c>
      <c r="Z107" s="38">
        <v>0.04</v>
      </c>
      <c r="AA107" s="38">
        <v>0.04</v>
      </c>
      <c r="AB107" s="38">
        <v>0.04</v>
      </c>
      <c r="AC107" s="38">
        <v>0.04</v>
      </c>
      <c r="AD107" s="38">
        <v>0.04</v>
      </c>
      <c r="AE107" s="38">
        <v>0.04</v>
      </c>
      <c r="AF107" s="38">
        <v>0.04</v>
      </c>
      <c r="AG107" s="38">
        <v>0.04</v>
      </c>
      <c r="AH107" s="38">
        <v>0.04</v>
      </c>
      <c r="AI107" s="38">
        <v>0.04</v>
      </c>
      <c r="AJ107" s="50"/>
      <c r="AK107" s="38"/>
      <c r="AL107" s="38"/>
      <c r="AN107" s="260">
        <f t="shared" si="5"/>
        <v>1.1000000000000003</v>
      </c>
      <c r="AO107" s="8">
        <v>86400</v>
      </c>
      <c r="AP107" s="261">
        <f t="shared" si="6"/>
        <v>95040.000000000029</v>
      </c>
    </row>
    <row r="108" spans="1:42" x14ac:dyDescent="0.25">
      <c r="A108" s="12"/>
      <c r="B108" s="16"/>
      <c r="C108" s="32" t="s">
        <v>76</v>
      </c>
      <c r="D108" s="33"/>
      <c r="F108" s="38">
        <v>0.02</v>
      </c>
      <c r="G108" s="38">
        <v>0.02</v>
      </c>
      <c r="H108" s="38">
        <v>2.5000000000000001E-2</v>
      </c>
      <c r="I108" s="38">
        <v>2.5000000000000001E-2</v>
      </c>
      <c r="J108" s="38">
        <v>2.5000000000000001E-2</v>
      </c>
      <c r="K108" s="38">
        <v>2.5000000000000001E-2</v>
      </c>
      <c r="L108" s="38">
        <v>2.5000000000000001E-2</v>
      </c>
      <c r="M108" s="38">
        <v>2.5000000000000001E-2</v>
      </c>
      <c r="N108" s="38">
        <v>0.04</v>
      </c>
      <c r="O108" s="38">
        <v>0.04</v>
      </c>
      <c r="P108" s="38">
        <v>0.04</v>
      </c>
      <c r="Q108" s="38">
        <v>0.04</v>
      </c>
      <c r="R108" s="38">
        <v>0.04</v>
      </c>
      <c r="S108" s="38">
        <v>0.04</v>
      </c>
      <c r="T108" s="38">
        <v>0.04</v>
      </c>
      <c r="U108" s="38">
        <v>0.04</v>
      </c>
      <c r="V108" s="38">
        <v>0.04</v>
      </c>
      <c r="W108" s="38">
        <v>0.04</v>
      </c>
      <c r="X108" s="38">
        <v>0.04</v>
      </c>
      <c r="Y108" s="38">
        <v>0.04</v>
      </c>
      <c r="Z108" s="38">
        <v>0.04</v>
      </c>
      <c r="AA108" s="38">
        <v>0.04</v>
      </c>
      <c r="AB108" s="38">
        <v>0.04</v>
      </c>
      <c r="AC108" s="38">
        <v>0.04</v>
      </c>
      <c r="AD108" s="38">
        <v>0.04</v>
      </c>
      <c r="AE108" s="38">
        <v>0.04</v>
      </c>
      <c r="AF108" s="38">
        <v>0.04</v>
      </c>
      <c r="AG108" s="38">
        <v>0.04</v>
      </c>
      <c r="AH108" s="38">
        <v>0.04</v>
      </c>
      <c r="AI108" s="38">
        <v>0.04</v>
      </c>
      <c r="AJ108" s="50"/>
      <c r="AK108" s="38"/>
      <c r="AL108" s="38"/>
      <c r="AN108" s="260">
        <f t="shared" si="5"/>
        <v>1.0700000000000003</v>
      </c>
      <c r="AO108" s="8">
        <v>86400</v>
      </c>
      <c r="AP108" s="261">
        <f t="shared" si="6"/>
        <v>92448.000000000029</v>
      </c>
    </row>
    <row r="109" spans="1:42" x14ac:dyDescent="0.25">
      <c r="A109" s="12"/>
      <c r="B109" s="16"/>
      <c r="C109" s="32" t="s">
        <v>77</v>
      </c>
      <c r="D109" s="33"/>
      <c r="F109" s="38">
        <v>0.01</v>
      </c>
      <c r="G109" s="38">
        <v>0.01</v>
      </c>
      <c r="H109" s="38">
        <v>1.4999999999999999E-2</v>
      </c>
      <c r="I109" s="38">
        <v>1.4999999999999999E-2</v>
      </c>
      <c r="J109" s="38">
        <v>1.4999999999999999E-2</v>
      </c>
      <c r="K109" s="38">
        <v>1.4999999999999999E-2</v>
      </c>
      <c r="L109" s="38">
        <v>1.4999999999999999E-2</v>
      </c>
      <c r="M109" s="38">
        <v>1.4999999999999999E-2</v>
      </c>
      <c r="N109" s="38">
        <v>0.02</v>
      </c>
      <c r="O109" s="38">
        <v>0.02</v>
      </c>
      <c r="P109" s="38">
        <v>0.02</v>
      </c>
      <c r="Q109" s="38">
        <v>0.02</v>
      </c>
      <c r="R109" s="38">
        <v>0.02</v>
      </c>
      <c r="S109" s="38">
        <v>0.02</v>
      </c>
      <c r="T109" s="38">
        <v>0.02</v>
      </c>
      <c r="U109" s="38">
        <v>0.02</v>
      </c>
      <c r="V109" s="38">
        <v>0.02</v>
      </c>
      <c r="W109" s="38">
        <v>0.02</v>
      </c>
      <c r="X109" s="38">
        <v>0.02</v>
      </c>
      <c r="Y109" s="38">
        <v>0.02</v>
      </c>
      <c r="Z109" s="38">
        <v>0.02</v>
      </c>
      <c r="AA109" s="38">
        <v>0.02</v>
      </c>
      <c r="AB109" s="38">
        <v>0.02</v>
      </c>
      <c r="AC109" s="38">
        <v>0.02</v>
      </c>
      <c r="AD109" s="38">
        <v>0.02</v>
      </c>
      <c r="AE109" s="38">
        <v>0.02</v>
      </c>
      <c r="AF109" s="38">
        <v>0.02</v>
      </c>
      <c r="AG109" s="38">
        <v>0.02</v>
      </c>
      <c r="AH109" s="38">
        <v>0.02</v>
      </c>
      <c r="AI109" s="38">
        <v>0.02</v>
      </c>
      <c r="AJ109" s="50"/>
      <c r="AK109" s="38"/>
      <c r="AL109" s="38"/>
      <c r="AN109" s="260">
        <f t="shared" si="5"/>
        <v>0.55000000000000016</v>
      </c>
      <c r="AO109" s="8">
        <v>86400</v>
      </c>
      <c r="AP109" s="261">
        <f t="shared" si="6"/>
        <v>47520.000000000015</v>
      </c>
    </row>
    <row r="110" spans="1:42" x14ac:dyDescent="0.25">
      <c r="A110" s="12"/>
      <c r="B110" s="16"/>
      <c r="C110" s="32" t="s">
        <v>78</v>
      </c>
      <c r="D110" s="33"/>
      <c r="F110" s="38">
        <v>0.04</v>
      </c>
      <c r="G110" s="38">
        <v>0.04</v>
      </c>
      <c r="H110" s="38">
        <v>4.4999999999999998E-2</v>
      </c>
      <c r="I110" s="38">
        <v>4.4999999999999998E-2</v>
      </c>
      <c r="J110" s="38">
        <v>4.4999999999999998E-2</v>
      </c>
      <c r="K110" s="38">
        <v>4.4999999999999998E-2</v>
      </c>
      <c r="L110" s="38">
        <v>4.4999999999999998E-2</v>
      </c>
      <c r="M110" s="38">
        <v>4.4999999999999998E-2</v>
      </c>
      <c r="N110" s="38">
        <v>4.4999999999999998E-2</v>
      </c>
      <c r="O110" s="38">
        <v>4.4999999999999998E-2</v>
      </c>
      <c r="P110" s="38">
        <v>4.4999999999999998E-2</v>
      </c>
      <c r="Q110" s="38">
        <v>4.4999999999999998E-2</v>
      </c>
      <c r="R110" s="38">
        <v>4.4999999999999998E-2</v>
      </c>
      <c r="S110" s="38">
        <v>4.4999999999999998E-2</v>
      </c>
      <c r="T110" s="38">
        <v>4.4999999999999998E-2</v>
      </c>
      <c r="U110" s="38">
        <v>4.4999999999999998E-2</v>
      </c>
      <c r="V110" s="38">
        <v>4.4999999999999998E-2</v>
      </c>
      <c r="W110" s="38">
        <v>4.4999999999999998E-2</v>
      </c>
      <c r="X110" s="38">
        <v>4.4999999999999998E-2</v>
      </c>
      <c r="Y110" s="38">
        <v>4.4999999999999998E-2</v>
      </c>
      <c r="Z110" s="38">
        <v>4.4999999999999998E-2</v>
      </c>
      <c r="AA110" s="38">
        <v>4.4999999999999998E-2</v>
      </c>
      <c r="AB110" s="38">
        <v>4.4999999999999998E-2</v>
      </c>
      <c r="AC110" s="38">
        <v>4.4999999999999998E-2</v>
      </c>
      <c r="AD110" s="38">
        <v>4.4999999999999998E-2</v>
      </c>
      <c r="AE110" s="38">
        <v>4.4999999999999998E-2</v>
      </c>
      <c r="AF110" s="38">
        <v>4.4999999999999998E-2</v>
      </c>
      <c r="AG110" s="38">
        <v>4.4999999999999998E-2</v>
      </c>
      <c r="AH110" s="38">
        <v>4.4999999999999998E-2</v>
      </c>
      <c r="AI110" s="38">
        <v>4.4999999999999998E-2</v>
      </c>
      <c r="AJ110" s="50"/>
      <c r="AK110" s="38"/>
      <c r="AL110" s="38"/>
      <c r="AN110" s="260">
        <f t="shared" si="5"/>
        <v>1.3399999999999999</v>
      </c>
      <c r="AO110" s="8">
        <v>86400</v>
      </c>
      <c r="AP110" s="261">
        <f t="shared" si="6"/>
        <v>115775.99999999999</v>
      </c>
    </row>
    <row r="111" spans="1:42" x14ac:dyDescent="0.25">
      <c r="A111" s="12"/>
      <c r="B111" s="16"/>
      <c r="C111" s="32" t="s">
        <v>79</v>
      </c>
      <c r="D111" s="33"/>
      <c r="F111" s="38">
        <v>0.04</v>
      </c>
      <c r="G111" s="38">
        <v>0.04</v>
      </c>
      <c r="H111" s="38">
        <v>4.4999999999999998E-2</v>
      </c>
      <c r="I111" s="38">
        <v>4.4999999999999998E-2</v>
      </c>
      <c r="J111" s="38">
        <v>4.4999999999999998E-2</v>
      </c>
      <c r="K111" s="38">
        <v>4.4999999999999998E-2</v>
      </c>
      <c r="L111" s="38">
        <v>4.4999999999999998E-2</v>
      </c>
      <c r="M111" s="38">
        <v>4.4999999999999998E-2</v>
      </c>
      <c r="N111" s="38">
        <v>0.06</v>
      </c>
      <c r="O111" s="38">
        <v>0.06</v>
      </c>
      <c r="P111" s="38">
        <v>0.06</v>
      </c>
      <c r="Q111" s="38">
        <v>0.06</v>
      </c>
      <c r="R111" s="38">
        <v>0.06</v>
      </c>
      <c r="S111" s="38">
        <v>0.06</v>
      </c>
      <c r="T111" s="38">
        <v>0.06</v>
      </c>
      <c r="U111" s="38">
        <v>0.06</v>
      </c>
      <c r="V111" s="38">
        <v>0.06</v>
      </c>
      <c r="W111" s="38">
        <v>0.06</v>
      </c>
      <c r="X111" s="38">
        <v>0.06</v>
      </c>
      <c r="Y111" s="38">
        <v>0.06</v>
      </c>
      <c r="Z111" s="38">
        <v>0.06</v>
      </c>
      <c r="AA111" s="38">
        <v>0.06</v>
      </c>
      <c r="AB111" s="38">
        <v>0.06</v>
      </c>
      <c r="AC111" s="38">
        <v>0.06</v>
      </c>
      <c r="AD111" s="38">
        <v>0.06</v>
      </c>
      <c r="AE111" s="38">
        <v>0.06</v>
      </c>
      <c r="AF111" s="38">
        <v>0.06</v>
      </c>
      <c r="AG111" s="38">
        <v>0.06</v>
      </c>
      <c r="AH111" s="38">
        <v>0.06</v>
      </c>
      <c r="AI111" s="38">
        <v>0.06</v>
      </c>
      <c r="AJ111" s="50"/>
      <c r="AK111" s="38"/>
      <c r="AL111" s="38"/>
      <c r="AN111" s="260">
        <f t="shared" si="5"/>
        <v>1.6700000000000008</v>
      </c>
      <c r="AO111" s="8">
        <v>86400</v>
      </c>
      <c r="AP111" s="261">
        <f t="shared" si="6"/>
        <v>144288.00000000006</v>
      </c>
    </row>
    <row r="112" spans="1:42" x14ac:dyDescent="0.25">
      <c r="A112" s="12"/>
      <c r="B112" s="16"/>
      <c r="C112" s="32" t="s">
        <v>80</v>
      </c>
      <c r="D112" s="33"/>
      <c r="F112" s="38">
        <v>0.03</v>
      </c>
      <c r="G112" s="38">
        <v>0.03</v>
      </c>
      <c r="H112" s="38">
        <v>3.5000000000000003E-2</v>
      </c>
      <c r="I112" s="38">
        <v>3.5000000000000003E-2</v>
      </c>
      <c r="J112" s="38">
        <v>3.5000000000000003E-2</v>
      </c>
      <c r="K112" s="38">
        <v>3.5000000000000003E-2</v>
      </c>
      <c r="L112" s="38">
        <v>3.5000000000000003E-2</v>
      </c>
      <c r="M112" s="38">
        <v>3.5000000000000003E-2</v>
      </c>
      <c r="N112" s="38">
        <v>0.05</v>
      </c>
      <c r="O112" s="38">
        <v>0.05</v>
      </c>
      <c r="P112" s="38">
        <v>0.05</v>
      </c>
      <c r="Q112" s="38">
        <v>0.05</v>
      </c>
      <c r="R112" s="38">
        <v>0.05</v>
      </c>
      <c r="S112" s="38">
        <v>0.05</v>
      </c>
      <c r="T112" s="38">
        <v>0.05</v>
      </c>
      <c r="U112" s="38">
        <v>0.05</v>
      </c>
      <c r="V112" s="38">
        <v>0.05</v>
      </c>
      <c r="W112" s="38">
        <v>0.05</v>
      </c>
      <c r="X112" s="38">
        <v>0.05</v>
      </c>
      <c r="Y112" s="38">
        <v>0.05</v>
      </c>
      <c r="Z112" s="38">
        <v>0.05</v>
      </c>
      <c r="AA112" s="38">
        <v>0.05</v>
      </c>
      <c r="AB112" s="38">
        <v>0.05</v>
      </c>
      <c r="AC112" s="38">
        <v>0.05</v>
      </c>
      <c r="AD112" s="38">
        <v>0.05</v>
      </c>
      <c r="AE112" s="38">
        <v>0.05</v>
      </c>
      <c r="AF112" s="38">
        <v>0.05</v>
      </c>
      <c r="AG112" s="38">
        <v>0.05</v>
      </c>
      <c r="AH112" s="38">
        <v>0.05</v>
      </c>
      <c r="AI112" s="38">
        <v>0.05</v>
      </c>
      <c r="AJ112" s="50"/>
      <c r="AK112" s="38"/>
      <c r="AL112" s="38"/>
      <c r="AN112" s="260">
        <f t="shared" si="5"/>
        <v>1.3700000000000008</v>
      </c>
      <c r="AO112" s="8">
        <v>86400</v>
      </c>
      <c r="AP112" s="261">
        <f t="shared" si="6"/>
        <v>118368.00000000007</v>
      </c>
    </row>
    <row r="113" spans="1:42" x14ac:dyDescent="0.25">
      <c r="A113" s="12"/>
      <c r="B113" s="16"/>
      <c r="C113" s="32" t="s">
        <v>81</v>
      </c>
      <c r="D113" s="33"/>
      <c r="F113" s="38">
        <v>0.01</v>
      </c>
      <c r="G113" s="38">
        <v>0.01</v>
      </c>
      <c r="H113" s="38">
        <v>1.4999999999999999E-2</v>
      </c>
      <c r="I113" s="38">
        <v>1.4999999999999999E-2</v>
      </c>
      <c r="J113" s="38">
        <v>1.4999999999999999E-2</v>
      </c>
      <c r="K113" s="38">
        <v>1.4999999999999999E-2</v>
      </c>
      <c r="L113" s="38">
        <v>1.4999999999999999E-2</v>
      </c>
      <c r="M113" s="38">
        <v>1.4999999999999999E-2</v>
      </c>
      <c r="N113" s="38">
        <v>2.5000000000000001E-2</v>
      </c>
      <c r="O113" s="38">
        <v>2.5000000000000001E-2</v>
      </c>
      <c r="P113" s="38">
        <v>2.5000000000000001E-2</v>
      </c>
      <c r="Q113" s="38">
        <v>2.5000000000000001E-2</v>
      </c>
      <c r="R113" s="38">
        <v>2.5000000000000001E-2</v>
      </c>
      <c r="S113" s="38">
        <v>2.5000000000000001E-2</v>
      </c>
      <c r="T113" s="38">
        <v>2.5000000000000001E-2</v>
      </c>
      <c r="U113" s="38">
        <v>2.5000000000000001E-2</v>
      </c>
      <c r="V113" s="38">
        <v>2.5000000000000001E-2</v>
      </c>
      <c r="W113" s="38">
        <v>2.5000000000000001E-2</v>
      </c>
      <c r="X113" s="38">
        <v>2.5000000000000001E-2</v>
      </c>
      <c r="Y113" s="38">
        <v>2.5000000000000001E-2</v>
      </c>
      <c r="Z113" s="38">
        <v>2.5000000000000001E-2</v>
      </c>
      <c r="AA113" s="38">
        <v>2.5000000000000001E-2</v>
      </c>
      <c r="AB113" s="38">
        <v>2.5000000000000001E-2</v>
      </c>
      <c r="AC113" s="38">
        <v>2.5000000000000001E-2</v>
      </c>
      <c r="AD113" s="38">
        <v>2.5000000000000001E-2</v>
      </c>
      <c r="AE113" s="38">
        <v>2.5000000000000001E-2</v>
      </c>
      <c r="AF113" s="38">
        <v>2.5000000000000001E-2</v>
      </c>
      <c r="AG113" s="38">
        <v>2.5000000000000001E-2</v>
      </c>
      <c r="AH113" s="38">
        <v>2.5000000000000001E-2</v>
      </c>
      <c r="AI113" s="38">
        <v>2.5000000000000001E-2</v>
      </c>
      <c r="AJ113" s="50"/>
      <c r="AK113" s="38"/>
      <c r="AL113" s="38"/>
      <c r="AN113" s="260">
        <f t="shared" si="5"/>
        <v>0.66000000000000036</v>
      </c>
      <c r="AO113" s="8">
        <v>86400</v>
      </c>
      <c r="AP113" s="261">
        <f t="shared" si="6"/>
        <v>57024.000000000029</v>
      </c>
    </row>
    <row r="114" spans="1:42" x14ac:dyDescent="0.25">
      <c r="A114" s="12"/>
      <c r="B114" s="16"/>
      <c r="C114" s="32" t="s">
        <v>82</v>
      </c>
      <c r="D114" s="33"/>
      <c r="F114" s="38">
        <v>0.04</v>
      </c>
      <c r="G114" s="38">
        <v>0.04</v>
      </c>
      <c r="H114" s="38">
        <v>4.4999999999999998E-2</v>
      </c>
      <c r="I114" s="38">
        <v>4.4999999999999998E-2</v>
      </c>
      <c r="J114" s="38">
        <v>4.4999999999999998E-2</v>
      </c>
      <c r="K114" s="38">
        <v>4.4999999999999998E-2</v>
      </c>
      <c r="L114" s="38">
        <v>4.4999999999999998E-2</v>
      </c>
      <c r="M114" s="38">
        <v>4.4999999999999998E-2</v>
      </c>
      <c r="N114" s="38">
        <v>7.0000000000000007E-2</v>
      </c>
      <c r="O114" s="38">
        <v>7.0000000000000007E-2</v>
      </c>
      <c r="P114" s="38">
        <v>7.0000000000000007E-2</v>
      </c>
      <c r="Q114" s="38">
        <v>7.0000000000000007E-2</v>
      </c>
      <c r="R114" s="38">
        <v>7.0000000000000007E-2</v>
      </c>
      <c r="S114" s="38">
        <v>7.0000000000000007E-2</v>
      </c>
      <c r="T114" s="38">
        <v>7.0000000000000007E-2</v>
      </c>
      <c r="U114" s="38">
        <v>7.0000000000000007E-2</v>
      </c>
      <c r="V114" s="38">
        <v>7.0000000000000007E-2</v>
      </c>
      <c r="W114" s="38">
        <v>7.0000000000000007E-2</v>
      </c>
      <c r="X114" s="38">
        <v>7.0000000000000007E-2</v>
      </c>
      <c r="Y114" s="38">
        <v>7.0000000000000007E-2</v>
      </c>
      <c r="Z114" s="38">
        <v>7.0000000000000007E-2</v>
      </c>
      <c r="AA114" s="38">
        <v>7.0000000000000007E-2</v>
      </c>
      <c r="AB114" s="38">
        <v>7.0000000000000007E-2</v>
      </c>
      <c r="AC114" s="38">
        <v>7.0000000000000007E-2</v>
      </c>
      <c r="AD114" s="38">
        <v>7.0000000000000007E-2</v>
      </c>
      <c r="AE114" s="38">
        <v>7.0000000000000007E-2</v>
      </c>
      <c r="AF114" s="38">
        <v>7.0000000000000007E-2</v>
      </c>
      <c r="AG114" s="38">
        <v>7.0000000000000007E-2</v>
      </c>
      <c r="AH114" s="38">
        <v>7.0000000000000007E-2</v>
      </c>
      <c r="AI114" s="38">
        <v>7.0000000000000007E-2</v>
      </c>
      <c r="AJ114" s="50"/>
      <c r="AK114" s="38"/>
      <c r="AL114" s="38"/>
      <c r="AN114" s="260">
        <f t="shared" si="5"/>
        <v>1.890000000000001</v>
      </c>
      <c r="AO114" s="8">
        <v>86400</v>
      </c>
      <c r="AP114" s="261">
        <f t="shared" si="6"/>
        <v>163296.00000000009</v>
      </c>
    </row>
    <row r="115" spans="1:42" x14ac:dyDescent="0.25">
      <c r="A115" s="12"/>
      <c r="B115" s="16"/>
      <c r="C115" s="32" t="s">
        <v>83</v>
      </c>
      <c r="D115" s="33"/>
      <c r="F115" s="38">
        <v>0.01</v>
      </c>
      <c r="G115" s="38">
        <v>0.01</v>
      </c>
      <c r="H115" s="38">
        <v>1.4999999999999999E-2</v>
      </c>
      <c r="I115" s="38">
        <v>1.4999999999999999E-2</v>
      </c>
      <c r="J115" s="38">
        <v>1.4999999999999999E-2</v>
      </c>
      <c r="K115" s="38">
        <v>1.4999999999999999E-2</v>
      </c>
      <c r="L115" s="38">
        <v>1.4999999999999999E-2</v>
      </c>
      <c r="M115" s="38">
        <v>1.4999999999999999E-2</v>
      </c>
      <c r="N115" s="38">
        <v>0.02</v>
      </c>
      <c r="O115" s="38">
        <v>0.02</v>
      </c>
      <c r="P115" s="38">
        <v>0.02</v>
      </c>
      <c r="Q115" s="38">
        <v>0.02</v>
      </c>
      <c r="R115" s="38">
        <v>0.02</v>
      </c>
      <c r="S115" s="38">
        <v>0.02</v>
      </c>
      <c r="T115" s="38">
        <v>0.02</v>
      </c>
      <c r="U115" s="38">
        <v>0.02</v>
      </c>
      <c r="V115" s="38">
        <v>0.02</v>
      </c>
      <c r="W115" s="38">
        <v>0.02</v>
      </c>
      <c r="X115" s="38">
        <v>0.02</v>
      </c>
      <c r="Y115" s="38">
        <v>0.02</v>
      </c>
      <c r="Z115" s="38">
        <v>0.02</v>
      </c>
      <c r="AA115" s="38">
        <v>0.02</v>
      </c>
      <c r="AB115" s="38">
        <v>0.02</v>
      </c>
      <c r="AC115" s="38">
        <v>0.02</v>
      </c>
      <c r="AD115" s="38">
        <v>0.02</v>
      </c>
      <c r="AE115" s="38">
        <v>0.02</v>
      </c>
      <c r="AF115" s="38">
        <v>0.02</v>
      </c>
      <c r="AG115" s="38">
        <v>0.02</v>
      </c>
      <c r="AH115" s="38">
        <v>0.02</v>
      </c>
      <c r="AI115" s="38">
        <v>0.02</v>
      </c>
      <c r="AJ115" s="50"/>
      <c r="AK115" s="38"/>
      <c r="AL115" s="38"/>
      <c r="AN115" s="260">
        <f t="shared" si="5"/>
        <v>0.55000000000000016</v>
      </c>
      <c r="AO115" s="8">
        <v>86400</v>
      </c>
      <c r="AP115" s="261">
        <f t="shared" si="6"/>
        <v>47520.000000000015</v>
      </c>
    </row>
    <row r="116" spans="1:42" x14ac:dyDescent="0.25">
      <c r="A116" s="12"/>
      <c r="B116" s="16"/>
      <c r="C116" s="32" t="s">
        <v>84</v>
      </c>
      <c r="D116" s="33"/>
      <c r="F116" s="38">
        <v>0.01</v>
      </c>
      <c r="G116" s="38">
        <v>0.01</v>
      </c>
      <c r="H116" s="38">
        <v>1.4999999999999999E-2</v>
      </c>
      <c r="I116" s="38">
        <v>1.4999999999999999E-2</v>
      </c>
      <c r="J116" s="38">
        <v>1.4999999999999999E-2</v>
      </c>
      <c r="K116" s="38">
        <v>1.4999999999999999E-2</v>
      </c>
      <c r="L116" s="38">
        <v>1.4999999999999999E-2</v>
      </c>
      <c r="M116" s="38">
        <v>1.4999999999999999E-2</v>
      </c>
      <c r="N116" s="38">
        <v>2.5000000000000001E-2</v>
      </c>
      <c r="O116" s="38">
        <v>2.5000000000000001E-2</v>
      </c>
      <c r="P116" s="38">
        <v>2.5000000000000001E-2</v>
      </c>
      <c r="Q116" s="38">
        <v>2.5000000000000001E-2</v>
      </c>
      <c r="R116" s="38">
        <v>2.5000000000000001E-2</v>
      </c>
      <c r="S116" s="38">
        <v>2.5000000000000001E-2</v>
      </c>
      <c r="T116" s="38">
        <v>2.5000000000000001E-2</v>
      </c>
      <c r="U116" s="38">
        <v>2.5000000000000001E-2</v>
      </c>
      <c r="V116" s="38">
        <v>2.5000000000000001E-2</v>
      </c>
      <c r="W116" s="38">
        <v>2.5000000000000001E-2</v>
      </c>
      <c r="X116" s="38">
        <v>2.5000000000000001E-2</v>
      </c>
      <c r="Y116" s="38">
        <v>2.5000000000000001E-2</v>
      </c>
      <c r="Z116" s="38">
        <v>2.5000000000000001E-2</v>
      </c>
      <c r="AA116" s="38">
        <v>2.5000000000000001E-2</v>
      </c>
      <c r="AB116" s="38">
        <v>2.5000000000000001E-2</v>
      </c>
      <c r="AC116" s="38">
        <v>2.5000000000000001E-2</v>
      </c>
      <c r="AD116" s="38">
        <v>2.5000000000000001E-2</v>
      </c>
      <c r="AE116" s="38">
        <v>2.5000000000000001E-2</v>
      </c>
      <c r="AF116" s="38">
        <v>2.5000000000000001E-2</v>
      </c>
      <c r="AG116" s="38">
        <v>2.5000000000000001E-2</v>
      </c>
      <c r="AH116" s="38">
        <v>2.5000000000000001E-2</v>
      </c>
      <c r="AI116" s="38">
        <v>2.5000000000000001E-2</v>
      </c>
      <c r="AJ116" s="50"/>
      <c r="AK116" s="38"/>
      <c r="AL116" s="38"/>
      <c r="AN116" s="260">
        <f t="shared" si="5"/>
        <v>0.66000000000000036</v>
      </c>
      <c r="AO116" s="8">
        <v>86400</v>
      </c>
      <c r="AP116" s="261">
        <f t="shared" si="6"/>
        <v>57024.000000000029</v>
      </c>
    </row>
    <row r="117" spans="1:42" x14ac:dyDescent="0.25">
      <c r="A117" s="12"/>
      <c r="B117" s="16"/>
      <c r="C117" s="32" t="s">
        <v>85</v>
      </c>
      <c r="D117" s="33"/>
      <c r="F117" s="38">
        <v>0.02</v>
      </c>
      <c r="G117" s="38">
        <v>0.02</v>
      </c>
      <c r="H117" s="38">
        <v>2.5000000000000001E-2</v>
      </c>
      <c r="I117" s="38">
        <v>2.5000000000000001E-2</v>
      </c>
      <c r="J117" s="38">
        <v>2.5000000000000001E-2</v>
      </c>
      <c r="K117" s="38">
        <v>2.5000000000000001E-2</v>
      </c>
      <c r="L117" s="38">
        <v>2.5000000000000001E-2</v>
      </c>
      <c r="M117" s="38">
        <v>2.5000000000000001E-2</v>
      </c>
      <c r="N117" s="38">
        <v>0.03</v>
      </c>
      <c r="O117" s="38">
        <v>0.03</v>
      </c>
      <c r="P117" s="38">
        <v>0.03</v>
      </c>
      <c r="Q117" s="38">
        <v>0.03</v>
      </c>
      <c r="R117" s="38">
        <v>0.03</v>
      </c>
      <c r="S117" s="38">
        <v>0.03</v>
      </c>
      <c r="T117" s="38">
        <v>0.03</v>
      </c>
      <c r="U117" s="38">
        <v>0.03</v>
      </c>
      <c r="V117" s="38">
        <v>0.03</v>
      </c>
      <c r="W117" s="38">
        <v>0.03</v>
      </c>
      <c r="X117" s="38">
        <v>0.03</v>
      </c>
      <c r="Y117" s="38">
        <v>0.03</v>
      </c>
      <c r="Z117" s="38">
        <v>0.03</v>
      </c>
      <c r="AA117" s="38">
        <v>0.03</v>
      </c>
      <c r="AB117" s="38">
        <v>0.03</v>
      </c>
      <c r="AC117" s="38">
        <v>0.03</v>
      </c>
      <c r="AD117" s="38">
        <v>0.03</v>
      </c>
      <c r="AE117" s="38">
        <v>0.03</v>
      </c>
      <c r="AF117" s="38">
        <v>0.03</v>
      </c>
      <c r="AG117" s="38">
        <v>0.03</v>
      </c>
      <c r="AH117" s="38">
        <v>0.03</v>
      </c>
      <c r="AI117" s="38">
        <v>0.03</v>
      </c>
      <c r="AJ117" s="50"/>
      <c r="AK117" s="38"/>
      <c r="AL117" s="38"/>
      <c r="AN117" s="260">
        <f t="shared" si="5"/>
        <v>0.85000000000000042</v>
      </c>
      <c r="AO117" s="8">
        <v>86400</v>
      </c>
      <c r="AP117" s="261">
        <f t="shared" si="6"/>
        <v>73440.000000000044</v>
      </c>
    </row>
    <row r="118" spans="1:42" x14ac:dyDescent="0.25">
      <c r="A118" s="12"/>
      <c r="B118" s="16"/>
      <c r="C118" s="32" t="s">
        <v>86</v>
      </c>
      <c r="D118" s="33"/>
      <c r="F118" s="38">
        <v>0.02</v>
      </c>
      <c r="G118" s="38">
        <v>0.02</v>
      </c>
      <c r="H118" s="38">
        <v>2.5000000000000001E-2</v>
      </c>
      <c r="I118" s="38">
        <v>2.5000000000000001E-2</v>
      </c>
      <c r="J118" s="38">
        <v>2.5000000000000001E-2</v>
      </c>
      <c r="K118" s="38">
        <v>2.5000000000000001E-2</v>
      </c>
      <c r="L118" s="38">
        <v>2.5000000000000001E-2</v>
      </c>
      <c r="M118" s="38">
        <v>2.5000000000000001E-2</v>
      </c>
      <c r="N118" s="38">
        <v>0.03</v>
      </c>
      <c r="O118" s="38">
        <v>0.03</v>
      </c>
      <c r="P118" s="38">
        <v>0.03</v>
      </c>
      <c r="Q118" s="38">
        <v>0.03</v>
      </c>
      <c r="R118" s="38">
        <v>0.03</v>
      </c>
      <c r="S118" s="38">
        <v>0.03</v>
      </c>
      <c r="T118" s="38">
        <v>0.03</v>
      </c>
      <c r="U118" s="38">
        <v>0.03</v>
      </c>
      <c r="V118" s="38">
        <v>0.03</v>
      </c>
      <c r="W118" s="38">
        <v>0.03</v>
      </c>
      <c r="X118" s="38">
        <v>0.03</v>
      </c>
      <c r="Y118" s="38">
        <v>0.03</v>
      </c>
      <c r="Z118" s="38">
        <v>0.03</v>
      </c>
      <c r="AA118" s="38">
        <v>0.03</v>
      </c>
      <c r="AB118" s="38">
        <v>0.03</v>
      </c>
      <c r="AC118" s="38">
        <v>0.03</v>
      </c>
      <c r="AD118" s="38">
        <v>0.03</v>
      </c>
      <c r="AE118" s="38">
        <v>0.03</v>
      </c>
      <c r="AF118" s="38">
        <v>0.03</v>
      </c>
      <c r="AG118" s="38">
        <v>0.03</v>
      </c>
      <c r="AH118" s="38">
        <v>0.03</v>
      </c>
      <c r="AI118" s="38">
        <v>0.03</v>
      </c>
      <c r="AJ118" s="50"/>
      <c r="AK118" s="38"/>
      <c r="AL118" s="38"/>
      <c r="AN118" s="260">
        <f t="shared" si="5"/>
        <v>0.85000000000000042</v>
      </c>
      <c r="AO118" s="8">
        <v>86400</v>
      </c>
      <c r="AP118" s="261">
        <f t="shared" si="6"/>
        <v>73440.000000000044</v>
      </c>
    </row>
    <row r="119" spans="1:42" x14ac:dyDescent="0.25">
      <c r="A119" s="12"/>
      <c r="B119" s="16"/>
      <c r="C119" s="32" t="s">
        <v>87</v>
      </c>
      <c r="D119" s="33"/>
      <c r="F119" s="38">
        <v>0.11</v>
      </c>
      <c r="G119" s="38">
        <v>0.11</v>
      </c>
      <c r="H119" s="38">
        <v>0.12</v>
      </c>
      <c r="I119" s="38">
        <v>0.12</v>
      </c>
      <c r="J119" s="38">
        <v>0.12</v>
      </c>
      <c r="K119" s="38">
        <v>0.12</v>
      </c>
      <c r="L119" s="38">
        <v>0.12</v>
      </c>
      <c r="M119" s="38">
        <v>0.12</v>
      </c>
      <c r="N119" s="38">
        <v>0.15</v>
      </c>
      <c r="O119" s="38">
        <v>0.15</v>
      </c>
      <c r="P119" s="38">
        <v>0.15</v>
      </c>
      <c r="Q119" s="38">
        <v>0.15</v>
      </c>
      <c r="R119" s="38">
        <v>0.15</v>
      </c>
      <c r="S119" s="38">
        <v>0.15</v>
      </c>
      <c r="T119" s="38">
        <v>0.15</v>
      </c>
      <c r="U119" s="38">
        <v>0.15</v>
      </c>
      <c r="V119" s="38">
        <v>0.15</v>
      </c>
      <c r="W119" s="38">
        <v>0.15</v>
      </c>
      <c r="X119" s="38">
        <v>0.15</v>
      </c>
      <c r="Y119" s="38">
        <v>0.15</v>
      </c>
      <c r="Z119" s="38">
        <v>0.15</v>
      </c>
      <c r="AA119" s="38">
        <v>0.15</v>
      </c>
      <c r="AB119" s="38">
        <v>0.15</v>
      </c>
      <c r="AC119" s="38">
        <v>0.15</v>
      </c>
      <c r="AD119" s="38">
        <v>0.15</v>
      </c>
      <c r="AE119" s="38">
        <v>0.15</v>
      </c>
      <c r="AF119" s="38">
        <v>0.15</v>
      </c>
      <c r="AG119" s="38">
        <v>0.15</v>
      </c>
      <c r="AH119" s="38">
        <v>0.15</v>
      </c>
      <c r="AI119" s="38">
        <v>0.15</v>
      </c>
      <c r="AJ119" s="50"/>
      <c r="AK119" s="38"/>
      <c r="AL119" s="38"/>
      <c r="AN119" s="260">
        <f t="shared" si="5"/>
        <v>4.2399999999999984</v>
      </c>
      <c r="AO119" s="8">
        <v>86400</v>
      </c>
      <c r="AP119" s="261">
        <f t="shared" si="6"/>
        <v>366335.99999999988</v>
      </c>
    </row>
    <row r="120" spans="1:42" x14ac:dyDescent="0.25">
      <c r="A120" s="12"/>
      <c r="B120" s="16"/>
      <c r="C120" s="32" t="s">
        <v>88</v>
      </c>
      <c r="D120" s="33"/>
      <c r="F120" s="38">
        <v>5.0000000000000001E-3</v>
      </c>
      <c r="G120" s="38">
        <v>5.0000000000000001E-3</v>
      </c>
      <c r="H120" s="38">
        <v>0.01</v>
      </c>
      <c r="I120" s="38">
        <v>0.01</v>
      </c>
      <c r="J120" s="38">
        <v>0.01</v>
      </c>
      <c r="K120" s="38">
        <v>0.01</v>
      </c>
      <c r="L120" s="38">
        <v>0.01</v>
      </c>
      <c r="M120" s="38">
        <v>0.01</v>
      </c>
      <c r="N120" s="38">
        <v>0.01</v>
      </c>
      <c r="O120" s="38">
        <v>0.01</v>
      </c>
      <c r="P120" s="38">
        <v>0.01</v>
      </c>
      <c r="Q120" s="38">
        <v>0.01</v>
      </c>
      <c r="R120" s="38">
        <v>0.01</v>
      </c>
      <c r="S120" s="38">
        <v>0.01</v>
      </c>
      <c r="T120" s="38">
        <v>0.01</v>
      </c>
      <c r="U120" s="38">
        <v>0.01</v>
      </c>
      <c r="V120" s="38">
        <v>0.01</v>
      </c>
      <c r="W120" s="38">
        <v>0.01</v>
      </c>
      <c r="X120" s="38">
        <v>0.01</v>
      </c>
      <c r="Y120" s="38">
        <v>0.01</v>
      </c>
      <c r="Z120" s="38">
        <v>0.01</v>
      </c>
      <c r="AA120" s="38">
        <v>0.01</v>
      </c>
      <c r="AB120" s="38">
        <v>0.01</v>
      </c>
      <c r="AC120" s="38">
        <v>0.01</v>
      </c>
      <c r="AD120" s="38">
        <v>0.01</v>
      </c>
      <c r="AE120" s="38">
        <v>0.01</v>
      </c>
      <c r="AF120" s="38">
        <v>0.01</v>
      </c>
      <c r="AG120" s="38">
        <v>0.01</v>
      </c>
      <c r="AH120" s="38">
        <v>0.01</v>
      </c>
      <c r="AI120" s="38">
        <v>0.01</v>
      </c>
      <c r="AJ120" s="50"/>
      <c r="AK120" s="38"/>
      <c r="AL120" s="38"/>
      <c r="AN120" s="260">
        <f t="shared" si="5"/>
        <v>0.29000000000000009</v>
      </c>
      <c r="AO120" s="8">
        <v>86400</v>
      </c>
      <c r="AP120" s="261">
        <f t="shared" si="6"/>
        <v>25056.000000000007</v>
      </c>
    </row>
    <row r="121" spans="1:42" x14ac:dyDescent="0.25">
      <c r="A121" s="12"/>
      <c r="B121" s="16"/>
      <c r="C121" s="32" t="s">
        <v>89</v>
      </c>
      <c r="D121" s="33"/>
      <c r="F121" s="38">
        <v>0.14000000000000001</v>
      </c>
      <c r="G121" s="38">
        <v>0.14000000000000001</v>
      </c>
      <c r="H121" s="38">
        <v>0.15</v>
      </c>
      <c r="I121" s="38">
        <v>0.15</v>
      </c>
      <c r="J121" s="38">
        <v>0.15</v>
      </c>
      <c r="K121" s="38">
        <v>0.15</v>
      </c>
      <c r="L121" s="38">
        <v>0.15</v>
      </c>
      <c r="M121" s="38">
        <v>0.15</v>
      </c>
      <c r="N121" s="38">
        <v>0.22</v>
      </c>
      <c r="O121" s="38">
        <v>0.22</v>
      </c>
      <c r="P121" s="38">
        <v>0.22</v>
      </c>
      <c r="Q121" s="38">
        <v>0.22</v>
      </c>
      <c r="R121" s="38">
        <v>0.22</v>
      </c>
      <c r="S121" s="38">
        <v>0.22</v>
      </c>
      <c r="T121" s="38">
        <v>0.22</v>
      </c>
      <c r="U121" s="38">
        <v>0.22</v>
      </c>
      <c r="V121" s="38">
        <v>0.22</v>
      </c>
      <c r="W121" s="38">
        <v>0.22</v>
      </c>
      <c r="X121" s="38">
        <v>0.22</v>
      </c>
      <c r="Y121" s="38">
        <v>0.22</v>
      </c>
      <c r="Z121" s="38">
        <v>0.22</v>
      </c>
      <c r="AA121" s="38">
        <v>0.22</v>
      </c>
      <c r="AB121" s="38">
        <v>0.22</v>
      </c>
      <c r="AC121" s="38">
        <v>0.22</v>
      </c>
      <c r="AD121" s="38">
        <v>0.22</v>
      </c>
      <c r="AE121" s="38">
        <v>0.22</v>
      </c>
      <c r="AF121" s="38">
        <v>0.22</v>
      </c>
      <c r="AG121" s="38">
        <v>0.22</v>
      </c>
      <c r="AH121" s="38">
        <v>0.22</v>
      </c>
      <c r="AI121" s="38">
        <v>0.22</v>
      </c>
      <c r="AJ121" s="50"/>
      <c r="AK121" s="38"/>
      <c r="AL121" s="38"/>
      <c r="AN121" s="260">
        <f t="shared" si="5"/>
        <v>6.02</v>
      </c>
      <c r="AO121" s="8">
        <v>86400</v>
      </c>
      <c r="AP121" s="261">
        <f t="shared" si="6"/>
        <v>520127.99999999994</v>
      </c>
    </row>
    <row r="122" spans="1:42" x14ac:dyDescent="0.25">
      <c r="A122" s="12"/>
      <c r="B122" s="16"/>
      <c r="C122" s="32" t="s">
        <v>90</v>
      </c>
      <c r="D122" s="33"/>
      <c r="F122" s="38">
        <v>0.01</v>
      </c>
      <c r="G122" s="38">
        <v>0.01</v>
      </c>
      <c r="H122" s="38">
        <v>1.4999999999999999E-2</v>
      </c>
      <c r="I122" s="38">
        <v>1.4999999999999999E-2</v>
      </c>
      <c r="J122" s="38">
        <v>1.4999999999999999E-2</v>
      </c>
      <c r="K122" s="38">
        <v>1.4999999999999999E-2</v>
      </c>
      <c r="L122" s="38">
        <v>1.4999999999999999E-2</v>
      </c>
      <c r="M122" s="38">
        <v>1.4999999999999999E-2</v>
      </c>
      <c r="N122" s="38">
        <v>1.4999999999999999E-2</v>
      </c>
      <c r="O122" s="38">
        <v>1.4999999999999999E-2</v>
      </c>
      <c r="P122" s="38">
        <v>1.4999999999999999E-2</v>
      </c>
      <c r="Q122" s="38">
        <v>1.4999999999999999E-2</v>
      </c>
      <c r="R122" s="38">
        <v>1.4999999999999999E-2</v>
      </c>
      <c r="S122" s="38">
        <v>1.4999999999999999E-2</v>
      </c>
      <c r="T122" s="38">
        <v>1.4999999999999999E-2</v>
      </c>
      <c r="U122" s="38">
        <v>1.4999999999999999E-2</v>
      </c>
      <c r="V122" s="38">
        <v>1.4999999999999999E-2</v>
      </c>
      <c r="W122" s="38">
        <v>1.4999999999999999E-2</v>
      </c>
      <c r="X122" s="38">
        <v>1.4999999999999999E-2</v>
      </c>
      <c r="Y122" s="38">
        <v>1.4999999999999999E-2</v>
      </c>
      <c r="Z122" s="38">
        <v>1.4999999999999999E-2</v>
      </c>
      <c r="AA122" s="38">
        <v>1.4999999999999999E-2</v>
      </c>
      <c r="AB122" s="38">
        <v>1.4999999999999999E-2</v>
      </c>
      <c r="AC122" s="38">
        <v>1.4999999999999999E-2</v>
      </c>
      <c r="AD122" s="38">
        <v>1.4999999999999999E-2</v>
      </c>
      <c r="AE122" s="38">
        <v>1.4999999999999999E-2</v>
      </c>
      <c r="AF122" s="38">
        <v>1.4999999999999999E-2</v>
      </c>
      <c r="AG122" s="38">
        <v>1.4999999999999999E-2</v>
      </c>
      <c r="AH122" s="38">
        <v>1.4999999999999999E-2</v>
      </c>
      <c r="AI122" s="38">
        <v>1.4999999999999999E-2</v>
      </c>
      <c r="AJ122" s="50"/>
      <c r="AK122" s="38"/>
      <c r="AL122" s="38"/>
      <c r="AN122" s="260">
        <f t="shared" si="5"/>
        <v>0.44000000000000028</v>
      </c>
      <c r="AO122" s="8">
        <v>86400</v>
      </c>
      <c r="AP122" s="261">
        <f t="shared" si="6"/>
        <v>38016.000000000022</v>
      </c>
    </row>
    <row r="123" spans="1:42" x14ac:dyDescent="0.25">
      <c r="A123" s="12"/>
      <c r="B123" s="16"/>
      <c r="C123" s="32" t="s">
        <v>91</v>
      </c>
      <c r="D123" s="33"/>
      <c r="F123" s="38">
        <v>0.06</v>
      </c>
      <c r="G123" s="38">
        <v>0.06</v>
      </c>
      <c r="H123" s="38">
        <v>7.0000000000000007E-2</v>
      </c>
      <c r="I123" s="38">
        <v>7.0000000000000007E-2</v>
      </c>
      <c r="J123" s="38">
        <v>7.0000000000000007E-2</v>
      </c>
      <c r="K123" s="38">
        <v>7.0000000000000007E-2</v>
      </c>
      <c r="L123" s="38">
        <v>7.0000000000000007E-2</v>
      </c>
      <c r="M123" s="38">
        <v>7.0000000000000007E-2</v>
      </c>
      <c r="N123" s="38">
        <v>7.0000000000000007E-2</v>
      </c>
      <c r="O123" s="38">
        <v>7.0000000000000007E-2</v>
      </c>
      <c r="P123" s="38">
        <v>7.0000000000000007E-2</v>
      </c>
      <c r="Q123" s="38">
        <v>7.0000000000000007E-2</v>
      </c>
      <c r="R123" s="38">
        <v>7.0000000000000007E-2</v>
      </c>
      <c r="S123" s="38">
        <v>7.0000000000000007E-2</v>
      </c>
      <c r="T123" s="38">
        <v>7.0000000000000007E-2</v>
      </c>
      <c r="U123" s="38">
        <v>0.12</v>
      </c>
      <c r="V123" s="38">
        <v>0.12</v>
      </c>
      <c r="W123" s="38">
        <v>0.12</v>
      </c>
      <c r="X123" s="38">
        <v>0.12</v>
      </c>
      <c r="Y123" s="38">
        <v>0.12</v>
      </c>
      <c r="Z123" s="38">
        <v>0.12</v>
      </c>
      <c r="AA123" s="38">
        <v>0.12</v>
      </c>
      <c r="AB123" s="38">
        <v>7.0000000000000007E-2</v>
      </c>
      <c r="AC123" s="38">
        <v>7.0000000000000007E-2</v>
      </c>
      <c r="AD123" s="38">
        <v>7.0000000000000007E-2</v>
      </c>
      <c r="AE123" s="38">
        <v>7.0000000000000007E-2</v>
      </c>
      <c r="AF123" s="38">
        <v>7.0000000000000007E-2</v>
      </c>
      <c r="AG123" s="38">
        <v>7.0000000000000007E-2</v>
      </c>
      <c r="AH123" s="38">
        <v>7.0000000000000007E-2</v>
      </c>
      <c r="AI123" s="38">
        <v>7.0000000000000007E-2</v>
      </c>
      <c r="AJ123" s="50"/>
      <c r="AK123" s="38"/>
      <c r="AL123" s="38"/>
      <c r="AN123" s="260">
        <f t="shared" si="5"/>
        <v>2.4300000000000002</v>
      </c>
      <c r="AO123" s="8">
        <v>86400</v>
      </c>
      <c r="AP123" s="261">
        <f t="shared" si="6"/>
        <v>209952</v>
      </c>
    </row>
    <row r="124" spans="1:42" x14ac:dyDescent="0.25">
      <c r="A124" s="12"/>
      <c r="B124" s="16"/>
      <c r="C124" s="32" t="s">
        <v>92</v>
      </c>
      <c r="D124" s="33"/>
      <c r="F124" s="38">
        <v>0.25</v>
      </c>
      <c r="G124" s="38">
        <v>0.25</v>
      </c>
      <c r="H124" s="38">
        <v>0.25</v>
      </c>
      <c r="I124" s="38">
        <v>0.25</v>
      </c>
      <c r="J124" s="38">
        <v>0.25</v>
      </c>
      <c r="K124" s="38">
        <v>0.25</v>
      </c>
      <c r="L124" s="38">
        <v>0.25</v>
      </c>
      <c r="M124" s="38">
        <v>0.25</v>
      </c>
      <c r="N124" s="38">
        <v>0.25</v>
      </c>
      <c r="O124" s="38">
        <v>0.25</v>
      </c>
      <c r="P124" s="38">
        <v>0.25</v>
      </c>
      <c r="Q124" s="38">
        <v>0.25</v>
      </c>
      <c r="R124" s="38">
        <v>0.25</v>
      </c>
      <c r="S124" s="38">
        <v>0.25</v>
      </c>
      <c r="T124" s="38">
        <v>0.25</v>
      </c>
      <c r="U124" s="38">
        <v>0.25</v>
      </c>
      <c r="V124" s="38">
        <v>0.25</v>
      </c>
      <c r="W124" s="38">
        <v>0.25</v>
      </c>
      <c r="X124" s="38">
        <v>0.25</v>
      </c>
      <c r="Y124" s="38">
        <v>0.25</v>
      </c>
      <c r="Z124" s="38">
        <v>0.25</v>
      </c>
      <c r="AA124" s="38">
        <v>0.25</v>
      </c>
      <c r="AB124" s="38">
        <v>0.35</v>
      </c>
      <c r="AC124" s="38">
        <v>0.35</v>
      </c>
      <c r="AD124" s="38">
        <v>0.35</v>
      </c>
      <c r="AE124" s="38">
        <v>0.35</v>
      </c>
      <c r="AF124" s="38">
        <v>0.35</v>
      </c>
      <c r="AG124" s="38">
        <v>0.35</v>
      </c>
      <c r="AH124" s="38">
        <v>0.35</v>
      </c>
      <c r="AI124" s="38">
        <v>0.35</v>
      </c>
      <c r="AJ124" s="50"/>
      <c r="AK124" s="38"/>
      <c r="AL124" s="38"/>
      <c r="AN124" s="260">
        <f t="shared" si="5"/>
        <v>8.2999999999999972</v>
      </c>
      <c r="AO124" s="8">
        <v>86400</v>
      </c>
      <c r="AP124" s="261">
        <f t="shared" si="6"/>
        <v>717119.99999999977</v>
      </c>
    </row>
    <row r="125" spans="1:42" x14ac:dyDescent="0.25">
      <c r="A125" s="12"/>
      <c r="B125" s="16"/>
      <c r="C125" s="32" t="s">
        <v>93</v>
      </c>
      <c r="D125" s="33"/>
      <c r="F125" s="38">
        <v>0.6</v>
      </c>
      <c r="G125" s="38">
        <v>0.6</v>
      </c>
      <c r="H125" s="38">
        <v>0.6</v>
      </c>
      <c r="I125" s="38">
        <v>0.6</v>
      </c>
      <c r="J125" s="38">
        <v>0.6</v>
      </c>
      <c r="K125" s="38">
        <v>0.6</v>
      </c>
      <c r="L125" s="38">
        <v>0.6</v>
      </c>
      <c r="M125" s="38">
        <v>0.6</v>
      </c>
      <c r="N125" s="38">
        <v>0.4</v>
      </c>
      <c r="O125" s="38">
        <v>0.4</v>
      </c>
      <c r="P125" s="38">
        <v>0.4</v>
      </c>
      <c r="Q125" s="38">
        <v>0.4</v>
      </c>
      <c r="R125" s="38">
        <v>0.4</v>
      </c>
      <c r="S125" s="38">
        <v>0.4</v>
      </c>
      <c r="T125" s="38">
        <v>0.4</v>
      </c>
      <c r="U125" s="38">
        <v>0.4</v>
      </c>
      <c r="V125" s="38">
        <v>0.4</v>
      </c>
      <c r="W125" s="38">
        <v>0.4</v>
      </c>
      <c r="X125" s="38">
        <v>0.4</v>
      </c>
      <c r="Y125" s="38">
        <v>0.4</v>
      </c>
      <c r="Z125" s="38">
        <v>0.4</v>
      </c>
      <c r="AA125" s="38">
        <v>0.4</v>
      </c>
      <c r="AB125" s="38">
        <v>0.4</v>
      </c>
      <c r="AC125" s="38">
        <v>0.4</v>
      </c>
      <c r="AD125" s="38">
        <v>0.4</v>
      </c>
      <c r="AE125" s="38">
        <v>0.4</v>
      </c>
      <c r="AF125" s="38">
        <v>0.4</v>
      </c>
      <c r="AG125" s="38">
        <v>0.4</v>
      </c>
      <c r="AH125" s="38">
        <v>0.4</v>
      </c>
      <c r="AI125" s="38">
        <v>0.4</v>
      </c>
      <c r="AJ125" s="50"/>
      <c r="AK125" s="38"/>
      <c r="AL125" s="38"/>
      <c r="AN125" s="260">
        <f t="shared" si="5"/>
        <v>13.600000000000007</v>
      </c>
      <c r="AO125" s="8">
        <v>86400</v>
      </c>
      <c r="AP125" s="261">
        <f t="shared" si="6"/>
        <v>1175040.0000000007</v>
      </c>
    </row>
    <row r="126" spans="1:42" x14ac:dyDescent="0.25">
      <c r="A126" s="12"/>
      <c r="B126" s="16"/>
      <c r="C126" s="34" t="s">
        <v>94</v>
      </c>
      <c r="D126" s="35"/>
      <c r="F126" s="38">
        <v>0.01</v>
      </c>
      <c r="G126" s="38">
        <v>0.01</v>
      </c>
      <c r="H126" s="38">
        <v>1.4999999999999999E-2</v>
      </c>
      <c r="I126" s="38">
        <v>1.4999999999999999E-2</v>
      </c>
      <c r="J126" s="38">
        <v>1.4999999999999999E-2</v>
      </c>
      <c r="K126" s="38">
        <v>1.4999999999999999E-2</v>
      </c>
      <c r="L126" s="38">
        <v>1.4999999999999999E-2</v>
      </c>
      <c r="M126" s="38">
        <v>1.4999999999999999E-2</v>
      </c>
      <c r="N126" s="38">
        <v>0.02</v>
      </c>
      <c r="O126" s="38">
        <v>0.02</v>
      </c>
      <c r="P126" s="38">
        <v>0.02</v>
      </c>
      <c r="Q126" s="38">
        <v>0.02</v>
      </c>
      <c r="R126" s="38">
        <v>0.02</v>
      </c>
      <c r="S126" s="38">
        <v>0.02</v>
      </c>
      <c r="T126" s="38">
        <v>0.02</v>
      </c>
      <c r="U126" s="38">
        <v>0.02</v>
      </c>
      <c r="V126" s="38">
        <v>0.02</v>
      </c>
      <c r="W126" s="38">
        <v>0.02</v>
      </c>
      <c r="X126" s="38">
        <v>0.02</v>
      </c>
      <c r="Y126" s="38">
        <v>0.02</v>
      </c>
      <c r="Z126" s="38">
        <v>0.02</v>
      </c>
      <c r="AA126" s="38">
        <v>0.02</v>
      </c>
      <c r="AB126" s="38">
        <v>0.02</v>
      </c>
      <c r="AC126" s="38">
        <v>0.02</v>
      </c>
      <c r="AD126" s="38">
        <v>0.02</v>
      </c>
      <c r="AE126" s="38">
        <v>0.02</v>
      </c>
      <c r="AF126" s="38">
        <v>0.02</v>
      </c>
      <c r="AG126" s="38">
        <v>0.02</v>
      </c>
      <c r="AH126" s="38">
        <v>0.02</v>
      </c>
      <c r="AI126" s="38">
        <v>0.02</v>
      </c>
      <c r="AJ126" s="50"/>
      <c r="AK126" s="38"/>
      <c r="AL126" s="38"/>
      <c r="AN126" s="260">
        <f t="shared" si="5"/>
        <v>0.55000000000000016</v>
      </c>
      <c r="AO126" s="8">
        <v>86400</v>
      </c>
      <c r="AP126" s="261">
        <f t="shared" si="6"/>
        <v>47520.000000000015</v>
      </c>
    </row>
    <row r="127" spans="1:42" x14ac:dyDescent="0.25">
      <c r="A127" s="12"/>
      <c r="B127" s="16"/>
      <c r="C127" s="220" t="s">
        <v>95</v>
      </c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46"/>
      <c r="AK127" s="220"/>
      <c r="AL127" s="220"/>
      <c r="AN127" s="260">
        <f t="shared" si="5"/>
        <v>0</v>
      </c>
      <c r="AO127" s="8">
        <v>86400</v>
      </c>
      <c r="AP127" s="261">
        <f t="shared" si="6"/>
        <v>0</v>
      </c>
    </row>
    <row r="128" spans="1:42" x14ac:dyDescent="0.25">
      <c r="A128" s="12"/>
      <c r="B128" s="16"/>
      <c r="C128" s="34" t="s">
        <v>96</v>
      </c>
      <c r="D128" s="35"/>
      <c r="F128" s="38">
        <v>5.0000000000000001E-3</v>
      </c>
      <c r="G128" s="38">
        <v>5.0000000000000001E-3</v>
      </c>
      <c r="H128" s="38">
        <v>1.4999999999999999E-2</v>
      </c>
      <c r="I128" s="38">
        <v>1.4999999999999999E-2</v>
      </c>
      <c r="J128" s="38">
        <v>1.4999999999999999E-2</v>
      </c>
      <c r="K128" s="38">
        <v>1.4999999999999999E-2</v>
      </c>
      <c r="L128" s="38">
        <v>1.4999999999999999E-2</v>
      </c>
      <c r="M128" s="38">
        <v>1.4999999999999999E-2</v>
      </c>
      <c r="N128" s="38">
        <v>1.4999999999999999E-2</v>
      </c>
      <c r="O128" s="38">
        <v>1.4999999999999999E-2</v>
      </c>
      <c r="P128" s="38">
        <v>1.4999999999999999E-2</v>
      </c>
      <c r="Q128" s="38">
        <v>1.4999999999999999E-2</v>
      </c>
      <c r="R128" s="38">
        <v>1.4999999999999999E-2</v>
      </c>
      <c r="S128" s="38">
        <v>1.4999999999999999E-2</v>
      </c>
      <c r="T128" s="38">
        <v>1.4999999999999999E-2</v>
      </c>
      <c r="U128" s="38">
        <v>1.4999999999999999E-2</v>
      </c>
      <c r="V128" s="38">
        <v>1.4999999999999999E-2</v>
      </c>
      <c r="W128" s="38">
        <v>1.4999999999999999E-2</v>
      </c>
      <c r="X128" s="38">
        <v>1.4999999999999999E-2</v>
      </c>
      <c r="Y128" s="38">
        <v>1.4999999999999999E-2</v>
      </c>
      <c r="Z128" s="38">
        <v>1.4999999999999999E-2</v>
      </c>
      <c r="AA128" s="38">
        <v>1.4999999999999999E-2</v>
      </c>
      <c r="AB128" s="38">
        <v>1.4999999999999999E-2</v>
      </c>
      <c r="AC128" s="38">
        <v>1.4999999999999999E-2</v>
      </c>
      <c r="AD128" s="38">
        <v>1.4999999999999999E-2</v>
      </c>
      <c r="AE128" s="38">
        <v>1.4999999999999999E-2</v>
      </c>
      <c r="AF128" s="38">
        <v>1.4999999999999999E-2</v>
      </c>
      <c r="AG128" s="38">
        <v>1.4999999999999999E-2</v>
      </c>
      <c r="AH128" s="38">
        <v>1.4999999999999999E-2</v>
      </c>
      <c r="AI128" s="38">
        <v>1.4999999999999999E-2</v>
      </c>
      <c r="AJ128" s="50"/>
      <c r="AK128" s="38"/>
      <c r="AL128" s="38"/>
      <c r="AN128" s="260">
        <f t="shared" si="5"/>
        <v>0.43000000000000027</v>
      </c>
      <c r="AO128" s="8">
        <v>86400</v>
      </c>
      <c r="AP128" s="261">
        <f t="shared" si="6"/>
        <v>37152.000000000022</v>
      </c>
    </row>
    <row r="129" spans="1:42" x14ac:dyDescent="0.25">
      <c r="A129" s="12"/>
      <c r="B129" s="16"/>
      <c r="C129" s="34" t="s">
        <v>97</v>
      </c>
      <c r="D129" s="35"/>
      <c r="F129" s="38">
        <v>0.03</v>
      </c>
      <c r="G129" s="38">
        <v>0.03</v>
      </c>
      <c r="H129" s="38">
        <v>0.04</v>
      </c>
      <c r="I129" s="38">
        <v>0.04</v>
      </c>
      <c r="J129" s="38">
        <v>0.04</v>
      </c>
      <c r="K129" s="38">
        <v>0.04</v>
      </c>
      <c r="L129" s="38">
        <v>0.04</v>
      </c>
      <c r="M129" s="38">
        <v>0.04</v>
      </c>
      <c r="N129" s="38">
        <v>0.05</v>
      </c>
      <c r="O129" s="38">
        <v>0.05</v>
      </c>
      <c r="P129" s="38">
        <v>0.05</v>
      </c>
      <c r="Q129" s="38">
        <v>0.05</v>
      </c>
      <c r="R129" s="38">
        <v>0.05</v>
      </c>
      <c r="S129" s="38">
        <v>0.05</v>
      </c>
      <c r="T129" s="38">
        <v>0.05</v>
      </c>
      <c r="U129" s="38">
        <v>0.05</v>
      </c>
      <c r="V129" s="38">
        <v>0.05</v>
      </c>
      <c r="W129" s="38">
        <v>0.05</v>
      </c>
      <c r="X129" s="38">
        <v>0.05</v>
      </c>
      <c r="Y129" s="38">
        <v>0.05</v>
      </c>
      <c r="Z129" s="38">
        <v>0.05</v>
      </c>
      <c r="AA129" s="38">
        <v>0.05</v>
      </c>
      <c r="AB129" s="38">
        <v>0.05</v>
      </c>
      <c r="AC129" s="38">
        <v>0.05</v>
      </c>
      <c r="AD129" s="38">
        <v>0.05</v>
      </c>
      <c r="AE129" s="38">
        <v>0.05</v>
      </c>
      <c r="AF129" s="38">
        <v>0.05</v>
      </c>
      <c r="AG129" s="38">
        <v>0.05</v>
      </c>
      <c r="AH129" s="38">
        <v>0.05</v>
      </c>
      <c r="AI129" s="38">
        <v>0.05</v>
      </c>
      <c r="AJ129" s="50"/>
      <c r="AK129" s="38"/>
      <c r="AL129" s="38"/>
      <c r="AN129" s="260">
        <f t="shared" si="5"/>
        <v>1.4000000000000006</v>
      </c>
      <c r="AO129" s="8">
        <v>86400</v>
      </c>
      <c r="AP129" s="261">
        <f t="shared" si="6"/>
        <v>120960.00000000004</v>
      </c>
    </row>
    <row r="130" spans="1:42" x14ac:dyDescent="0.25">
      <c r="A130" s="12"/>
      <c r="B130" s="16"/>
      <c r="C130" s="220" t="s">
        <v>98</v>
      </c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  <c r="AJ130" s="246"/>
      <c r="AK130" s="220"/>
      <c r="AL130" s="220"/>
      <c r="AN130" s="260">
        <f t="shared" si="5"/>
        <v>0</v>
      </c>
      <c r="AO130" s="8">
        <v>86400</v>
      </c>
      <c r="AP130" s="261">
        <f t="shared" si="6"/>
        <v>0</v>
      </c>
    </row>
    <row r="131" spans="1:42" x14ac:dyDescent="0.25">
      <c r="A131" s="12"/>
      <c r="B131" s="16"/>
      <c r="C131" s="34" t="s">
        <v>99</v>
      </c>
      <c r="D131" s="35"/>
      <c r="F131" s="38">
        <v>0.01</v>
      </c>
      <c r="G131" s="38">
        <v>0.01</v>
      </c>
      <c r="H131" s="38">
        <v>1.4999999999999999E-2</v>
      </c>
      <c r="I131" s="38">
        <v>1.4999999999999999E-2</v>
      </c>
      <c r="J131" s="38">
        <v>1.4999999999999999E-2</v>
      </c>
      <c r="K131" s="38">
        <v>1.4999999999999999E-2</v>
      </c>
      <c r="L131" s="38">
        <v>1.4999999999999999E-2</v>
      </c>
      <c r="M131" s="38">
        <v>1.4999999999999999E-2</v>
      </c>
      <c r="N131" s="38">
        <v>2.5000000000000001E-2</v>
      </c>
      <c r="O131" s="38">
        <v>2.5000000000000001E-2</v>
      </c>
      <c r="P131" s="38">
        <v>2.5000000000000001E-2</v>
      </c>
      <c r="Q131" s="38">
        <v>2.5000000000000001E-2</v>
      </c>
      <c r="R131" s="38">
        <v>2.5000000000000001E-2</v>
      </c>
      <c r="S131" s="38">
        <v>2.5000000000000001E-2</v>
      </c>
      <c r="T131" s="38">
        <v>2.5000000000000001E-2</v>
      </c>
      <c r="U131" s="38">
        <v>2.5000000000000001E-2</v>
      </c>
      <c r="V131" s="38">
        <v>2.5000000000000001E-2</v>
      </c>
      <c r="W131" s="38">
        <v>2.5000000000000001E-2</v>
      </c>
      <c r="X131" s="38">
        <v>2.5000000000000001E-2</v>
      </c>
      <c r="Y131" s="38">
        <v>2.5000000000000001E-2</v>
      </c>
      <c r="Z131" s="38">
        <v>2.5000000000000001E-2</v>
      </c>
      <c r="AA131" s="38">
        <v>2.5000000000000001E-2</v>
      </c>
      <c r="AB131" s="38">
        <v>2.5000000000000001E-2</v>
      </c>
      <c r="AC131" s="38">
        <v>2.5000000000000001E-2</v>
      </c>
      <c r="AD131" s="38">
        <v>2.5000000000000001E-2</v>
      </c>
      <c r="AE131" s="38">
        <v>2.5000000000000001E-2</v>
      </c>
      <c r="AF131" s="38">
        <v>2.5000000000000001E-2</v>
      </c>
      <c r="AG131" s="38">
        <v>2.5000000000000001E-2</v>
      </c>
      <c r="AH131" s="38">
        <v>2.5000000000000001E-2</v>
      </c>
      <c r="AI131" s="38">
        <v>2.5000000000000001E-2</v>
      </c>
      <c r="AJ131" s="50"/>
      <c r="AK131" s="38"/>
      <c r="AL131" s="38"/>
      <c r="AN131" s="260">
        <f t="shared" si="5"/>
        <v>0.66000000000000036</v>
      </c>
      <c r="AO131" s="8">
        <v>86400</v>
      </c>
      <c r="AP131" s="261">
        <f t="shared" si="6"/>
        <v>57024.000000000029</v>
      </c>
    </row>
    <row r="132" spans="1:42" x14ac:dyDescent="0.25">
      <c r="A132" s="12"/>
      <c r="B132" s="16"/>
      <c r="C132" s="220" t="s">
        <v>100</v>
      </c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  <c r="AJ132" s="246"/>
      <c r="AK132" s="220"/>
      <c r="AL132" s="220"/>
      <c r="AN132" s="260">
        <f t="shared" si="5"/>
        <v>0</v>
      </c>
      <c r="AO132" s="8">
        <v>86400</v>
      </c>
      <c r="AP132" s="261">
        <f t="shared" si="6"/>
        <v>0</v>
      </c>
    </row>
    <row r="133" spans="1:42" x14ac:dyDescent="0.25">
      <c r="A133" s="12"/>
      <c r="B133" s="16"/>
      <c r="C133" s="34" t="s">
        <v>101</v>
      </c>
      <c r="D133" s="35"/>
      <c r="F133" s="38">
        <v>5.0000000000000001E-3</v>
      </c>
      <c r="G133" s="38">
        <v>5.0000000000000001E-3</v>
      </c>
      <c r="H133" s="38">
        <v>1.4999999999999999E-2</v>
      </c>
      <c r="I133" s="38">
        <v>1.4999999999999999E-2</v>
      </c>
      <c r="J133" s="38">
        <v>1.4999999999999999E-2</v>
      </c>
      <c r="K133" s="38">
        <v>1.4999999999999999E-2</v>
      </c>
      <c r="L133" s="38">
        <v>1.4999999999999999E-2</v>
      </c>
      <c r="M133" s="38">
        <v>1.4999999999999999E-2</v>
      </c>
      <c r="N133" s="38">
        <v>2.5000000000000001E-2</v>
      </c>
      <c r="O133" s="38">
        <v>2.5000000000000001E-2</v>
      </c>
      <c r="P133" s="38">
        <v>2.5000000000000001E-2</v>
      </c>
      <c r="Q133" s="38">
        <v>2.5000000000000001E-2</v>
      </c>
      <c r="R133" s="38">
        <v>2.5000000000000001E-2</v>
      </c>
      <c r="S133" s="38">
        <v>2.5000000000000001E-2</v>
      </c>
      <c r="T133" s="38">
        <v>2.5000000000000001E-2</v>
      </c>
      <c r="U133" s="38">
        <v>2.5000000000000001E-2</v>
      </c>
      <c r="V133" s="38">
        <v>2.5000000000000001E-2</v>
      </c>
      <c r="W133" s="38">
        <v>2.5000000000000001E-2</v>
      </c>
      <c r="X133" s="38">
        <v>2.5000000000000001E-2</v>
      </c>
      <c r="Y133" s="38">
        <v>2.5000000000000001E-2</v>
      </c>
      <c r="Z133" s="38">
        <v>2.5000000000000001E-2</v>
      </c>
      <c r="AA133" s="38">
        <v>2.5000000000000001E-2</v>
      </c>
      <c r="AB133" s="38">
        <v>2.5000000000000001E-2</v>
      </c>
      <c r="AC133" s="38">
        <v>2.5000000000000001E-2</v>
      </c>
      <c r="AD133" s="38">
        <v>2.5000000000000001E-2</v>
      </c>
      <c r="AE133" s="38">
        <v>2.5000000000000001E-2</v>
      </c>
      <c r="AF133" s="38">
        <v>2.5000000000000001E-2</v>
      </c>
      <c r="AG133" s="38">
        <v>2.5000000000000001E-2</v>
      </c>
      <c r="AH133" s="38">
        <v>2.5000000000000001E-2</v>
      </c>
      <c r="AI133" s="38">
        <v>2.5000000000000001E-2</v>
      </c>
      <c r="AJ133" s="50"/>
      <c r="AK133" s="38"/>
      <c r="AL133" s="38"/>
      <c r="AN133" s="260">
        <f t="shared" si="5"/>
        <v>0.65000000000000024</v>
      </c>
      <c r="AO133" s="8">
        <v>86400</v>
      </c>
      <c r="AP133" s="261">
        <f t="shared" si="6"/>
        <v>56160.000000000022</v>
      </c>
    </row>
    <row r="134" spans="1:42" x14ac:dyDescent="0.25">
      <c r="A134" s="12"/>
      <c r="B134" s="16"/>
      <c r="C134" s="220" t="s">
        <v>102</v>
      </c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  <c r="AJ134" s="246"/>
      <c r="AK134" s="220"/>
      <c r="AL134" s="220"/>
      <c r="AN134" s="260">
        <f t="shared" ref="AN134:AN157" si="7">SUM(F134:AJ134)</f>
        <v>0</v>
      </c>
      <c r="AO134" s="8">
        <v>86400</v>
      </c>
      <c r="AP134" s="261">
        <f t="shared" ref="AP134:AP157" si="8">AN134*AO134</f>
        <v>0</v>
      </c>
    </row>
    <row r="135" spans="1:42" x14ac:dyDescent="0.25">
      <c r="A135" s="12"/>
      <c r="B135" s="16"/>
      <c r="C135" s="34" t="s">
        <v>103</v>
      </c>
      <c r="D135" s="35"/>
      <c r="F135" s="38">
        <v>5.0000000000000001E-3</v>
      </c>
      <c r="G135" s="38">
        <v>5.0000000000000001E-3</v>
      </c>
      <c r="H135" s="38">
        <v>1.4999999999999999E-2</v>
      </c>
      <c r="I135" s="38">
        <v>1.4999999999999999E-2</v>
      </c>
      <c r="J135" s="38">
        <v>1.4999999999999999E-2</v>
      </c>
      <c r="K135" s="38">
        <v>1.4999999999999999E-2</v>
      </c>
      <c r="L135" s="38">
        <v>1.4999999999999999E-2</v>
      </c>
      <c r="M135" s="38">
        <v>1.4999999999999999E-2</v>
      </c>
      <c r="N135" s="38">
        <v>2.5000000000000001E-2</v>
      </c>
      <c r="O135" s="38">
        <v>2.5000000000000001E-2</v>
      </c>
      <c r="P135" s="38">
        <v>2.5000000000000001E-2</v>
      </c>
      <c r="Q135" s="38">
        <v>2.5000000000000001E-2</v>
      </c>
      <c r="R135" s="38">
        <v>2.5000000000000001E-2</v>
      </c>
      <c r="S135" s="38">
        <v>2.5000000000000001E-2</v>
      </c>
      <c r="T135" s="38">
        <v>2.5000000000000001E-2</v>
      </c>
      <c r="U135" s="38">
        <v>2.5000000000000001E-2</v>
      </c>
      <c r="V135" s="38">
        <v>2.5000000000000001E-2</v>
      </c>
      <c r="W135" s="38">
        <v>2.5000000000000001E-2</v>
      </c>
      <c r="X135" s="38">
        <v>2.5000000000000001E-2</v>
      </c>
      <c r="Y135" s="38">
        <v>2.5000000000000001E-2</v>
      </c>
      <c r="Z135" s="38">
        <v>2.5000000000000001E-2</v>
      </c>
      <c r="AA135" s="38">
        <v>2.5000000000000001E-2</v>
      </c>
      <c r="AB135" s="38">
        <v>2.5000000000000001E-2</v>
      </c>
      <c r="AC135" s="38">
        <v>2.5000000000000001E-2</v>
      </c>
      <c r="AD135" s="38">
        <v>2.5000000000000001E-2</v>
      </c>
      <c r="AE135" s="38">
        <v>2.5000000000000001E-2</v>
      </c>
      <c r="AF135" s="38">
        <v>2.5000000000000001E-2</v>
      </c>
      <c r="AG135" s="38">
        <v>2.5000000000000001E-2</v>
      </c>
      <c r="AH135" s="38">
        <v>2.5000000000000001E-2</v>
      </c>
      <c r="AI135" s="38">
        <v>2.5000000000000001E-2</v>
      </c>
      <c r="AJ135" s="50"/>
      <c r="AK135" s="38"/>
      <c r="AL135" s="38"/>
      <c r="AN135" s="260">
        <f t="shared" si="7"/>
        <v>0.65000000000000024</v>
      </c>
      <c r="AO135" s="8">
        <v>86400</v>
      </c>
      <c r="AP135" s="261">
        <f t="shared" si="8"/>
        <v>56160.000000000022</v>
      </c>
    </row>
    <row r="136" spans="1:42" x14ac:dyDescent="0.25">
      <c r="A136" s="12"/>
      <c r="B136" s="16"/>
      <c r="C136" s="34" t="s">
        <v>104</v>
      </c>
      <c r="D136" s="35"/>
      <c r="F136" s="38">
        <v>0.02</v>
      </c>
      <c r="G136" s="38">
        <v>0.02</v>
      </c>
      <c r="H136" s="38">
        <v>2.5000000000000001E-2</v>
      </c>
      <c r="I136" s="38">
        <v>2.5000000000000001E-2</v>
      </c>
      <c r="J136" s="38">
        <v>2.5000000000000001E-2</v>
      </c>
      <c r="K136" s="38">
        <v>2.5000000000000001E-2</v>
      </c>
      <c r="L136" s="38">
        <v>2.5000000000000001E-2</v>
      </c>
      <c r="M136" s="38">
        <v>2.5000000000000001E-2</v>
      </c>
      <c r="N136" s="38">
        <v>0.04</v>
      </c>
      <c r="O136" s="38">
        <v>0.04</v>
      </c>
      <c r="P136" s="38">
        <v>0.04</v>
      </c>
      <c r="Q136" s="38">
        <v>0.04</v>
      </c>
      <c r="R136" s="38">
        <v>0.04</v>
      </c>
      <c r="S136" s="38">
        <v>0.04</v>
      </c>
      <c r="T136" s="38">
        <v>0.04</v>
      </c>
      <c r="U136" s="38">
        <v>0.04</v>
      </c>
      <c r="V136" s="38">
        <v>0.04</v>
      </c>
      <c r="W136" s="38">
        <v>0.04</v>
      </c>
      <c r="X136" s="38">
        <v>0.04</v>
      </c>
      <c r="Y136" s="38">
        <v>0.04</v>
      </c>
      <c r="Z136" s="38">
        <v>0.04</v>
      </c>
      <c r="AA136" s="38">
        <v>0.04</v>
      </c>
      <c r="AB136" s="38">
        <v>0.04</v>
      </c>
      <c r="AC136" s="38">
        <v>0.04</v>
      </c>
      <c r="AD136" s="38">
        <v>0.04</v>
      </c>
      <c r="AE136" s="38">
        <v>0.04</v>
      </c>
      <c r="AF136" s="38">
        <v>0.04</v>
      </c>
      <c r="AG136" s="38">
        <v>0.04</v>
      </c>
      <c r="AH136" s="38">
        <v>0.04</v>
      </c>
      <c r="AI136" s="38">
        <v>0.04</v>
      </c>
      <c r="AJ136" s="50"/>
      <c r="AK136" s="38"/>
      <c r="AL136" s="38"/>
      <c r="AN136" s="260">
        <f t="shared" si="7"/>
        <v>1.0700000000000003</v>
      </c>
      <c r="AO136" s="8">
        <v>86400</v>
      </c>
      <c r="AP136" s="261">
        <f t="shared" si="8"/>
        <v>92448.000000000029</v>
      </c>
    </row>
    <row r="137" spans="1:42" x14ac:dyDescent="0.25">
      <c r="A137" s="12"/>
      <c r="B137" s="16"/>
      <c r="C137" s="220" t="s">
        <v>105</v>
      </c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  <c r="AJ137" s="246"/>
      <c r="AK137" s="220"/>
      <c r="AL137" s="220"/>
      <c r="AN137" s="260">
        <f t="shared" si="7"/>
        <v>0</v>
      </c>
      <c r="AO137" s="8">
        <v>86400</v>
      </c>
      <c r="AP137" s="261">
        <f t="shared" si="8"/>
        <v>0</v>
      </c>
    </row>
    <row r="138" spans="1:42" x14ac:dyDescent="0.25">
      <c r="A138" s="12"/>
      <c r="B138" s="16"/>
      <c r="C138" s="34" t="s">
        <v>106</v>
      </c>
      <c r="D138" s="35"/>
      <c r="F138" s="38">
        <v>0.02</v>
      </c>
      <c r="G138" s="38">
        <v>0.02</v>
      </c>
      <c r="H138" s="38">
        <v>2.5000000000000001E-2</v>
      </c>
      <c r="I138" s="38">
        <v>2.5000000000000001E-2</v>
      </c>
      <c r="J138" s="38">
        <v>2.5000000000000001E-2</v>
      </c>
      <c r="K138" s="38">
        <v>2.5000000000000001E-2</v>
      </c>
      <c r="L138" s="38">
        <v>2.5000000000000001E-2</v>
      </c>
      <c r="M138" s="38">
        <v>2.5000000000000001E-2</v>
      </c>
      <c r="N138" s="38">
        <v>2.5000000000000001E-2</v>
      </c>
      <c r="O138" s="38">
        <v>2.5000000000000001E-2</v>
      </c>
      <c r="P138" s="38">
        <v>2.5000000000000001E-2</v>
      </c>
      <c r="Q138" s="38">
        <v>2.5000000000000001E-2</v>
      </c>
      <c r="R138" s="38">
        <v>2.5000000000000001E-2</v>
      </c>
      <c r="S138" s="38">
        <v>2.5000000000000001E-2</v>
      </c>
      <c r="T138" s="38">
        <v>2.5000000000000001E-2</v>
      </c>
      <c r="U138" s="38">
        <v>2.5000000000000001E-2</v>
      </c>
      <c r="V138" s="38">
        <v>2.5000000000000001E-2</v>
      </c>
      <c r="W138" s="38">
        <v>2.5000000000000001E-2</v>
      </c>
      <c r="X138" s="38">
        <v>2.5000000000000001E-2</v>
      </c>
      <c r="Y138" s="38">
        <v>2.5000000000000001E-2</v>
      </c>
      <c r="Z138" s="38">
        <v>2.5000000000000001E-2</v>
      </c>
      <c r="AA138" s="38">
        <v>2.5000000000000001E-2</v>
      </c>
      <c r="AB138" s="38">
        <v>2.5000000000000001E-2</v>
      </c>
      <c r="AC138" s="38">
        <v>2.5000000000000001E-2</v>
      </c>
      <c r="AD138" s="38">
        <v>2.5000000000000001E-2</v>
      </c>
      <c r="AE138" s="38">
        <v>2.5000000000000001E-2</v>
      </c>
      <c r="AF138" s="38">
        <v>2.5000000000000001E-2</v>
      </c>
      <c r="AG138" s="38">
        <v>2.5000000000000001E-2</v>
      </c>
      <c r="AH138" s="38">
        <v>2.5000000000000001E-2</v>
      </c>
      <c r="AI138" s="38">
        <v>2.5000000000000001E-2</v>
      </c>
      <c r="AJ138" s="50"/>
      <c r="AK138" s="38"/>
      <c r="AL138" s="38"/>
      <c r="AN138" s="260">
        <f t="shared" si="7"/>
        <v>0.74000000000000032</v>
      </c>
      <c r="AO138" s="8">
        <v>86400</v>
      </c>
      <c r="AP138" s="261">
        <f t="shared" si="8"/>
        <v>63936.000000000029</v>
      </c>
    </row>
    <row r="139" spans="1:42" x14ac:dyDescent="0.25">
      <c r="A139" s="12"/>
      <c r="B139" s="16"/>
      <c r="C139" s="36" t="s">
        <v>107</v>
      </c>
      <c r="D139" s="37"/>
      <c r="F139" s="38">
        <v>5.0000000000000001E-3</v>
      </c>
      <c r="G139" s="38">
        <v>5.0000000000000001E-3</v>
      </c>
      <c r="H139" s="38">
        <v>1.4999999999999999E-2</v>
      </c>
      <c r="I139" s="38">
        <v>1.4999999999999999E-2</v>
      </c>
      <c r="J139" s="38">
        <v>1.4999999999999999E-2</v>
      </c>
      <c r="K139" s="38">
        <v>1.4999999999999999E-2</v>
      </c>
      <c r="L139" s="38">
        <v>1.4999999999999999E-2</v>
      </c>
      <c r="M139" s="38">
        <v>1.4999999999999999E-2</v>
      </c>
      <c r="N139" s="38">
        <v>1.4999999999999999E-2</v>
      </c>
      <c r="O139" s="38">
        <v>1.4999999999999999E-2</v>
      </c>
      <c r="P139" s="38">
        <v>1.4999999999999999E-2</v>
      </c>
      <c r="Q139" s="38">
        <v>1.4999999999999999E-2</v>
      </c>
      <c r="R139" s="38">
        <v>1.4999999999999999E-2</v>
      </c>
      <c r="S139" s="38">
        <v>1.4999999999999999E-2</v>
      </c>
      <c r="T139" s="38">
        <v>1.4999999999999999E-2</v>
      </c>
      <c r="U139" s="38">
        <v>1.4999999999999999E-2</v>
      </c>
      <c r="V139" s="38">
        <v>1.4999999999999999E-2</v>
      </c>
      <c r="W139" s="38">
        <v>1.4999999999999999E-2</v>
      </c>
      <c r="X139" s="38">
        <v>1.4999999999999999E-2</v>
      </c>
      <c r="Y139" s="38">
        <v>1.4999999999999999E-2</v>
      </c>
      <c r="Z139" s="38">
        <v>1.4999999999999999E-2</v>
      </c>
      <c r="AA139" s="38">
        <v>1.4999999999999999E-2</v>
      </c>
      <c r="AB139" s="38">
        <v>1.4999999999999999E-2</v>
      </c>
      <c r="AC139" s="38">
        <v>1.4999999999999999E-2</v>
      </c>
      <c r="AD139" s="38">
        <v>1.4999999999999999E-2</v>
      </c>
      <c r="AE139" s="38">
        <v>1.4999999999999999E-2</v>
      </c>
      <c r="AF139" s="38">
        <v>1.4999999999999999E-2</v>
      </c>
      <c r="AG139" s="38">
        <v>1.4999999999999999E-2</v>
      </c>
      <c r="AH139" s="38">
        <v>1.4999999999999999E-2</v>
      </c>
      <c r="AI139" s="38">
        <v>1.4999999999999999E-2</v>
      </c>
      <c r="AJ139" s="50"/>
      <c r="AK139" s="38"/>
      <c r="AL139" s="38"/>
      <c r="AN139" s="260">
        <f t="shared" si="7"/>
        <v>0.43000000000000027</v>
      </c>
      <c r="AO139" s="8">
        <v>86400</v>
      </c>
      <c r="AP139" s="261">
        <f t="shared" si="8"/>
        <v>37152.000000000022</v>
      </c>
    </row>
    <row r="140" spans="1:42" x14ac:dyDescent="0.25">
      <c r="A140" s="12"/>
      <c r="B140" s="16"/>
      <c r="C140" s="36" t="s">
        <v>108</v>
      </c>
      <c r="D140" s="37"/>
      <c r="F140" s="38">
        <v>0.03</v>
      </c>
      <c r="G140" s="38">
        <v>0.03</v>
      </c>
      <c r="H140" s="38">
        <v>3.5000000000000003E-2</v>
      </c>
      <c r="I140" s="38">
        <v>3.5000000000000003E-2</v>
      </c>
      <c r="J140" s="38">
        <v>3.5000000000000003E-2</v>
      </c>
      <c r="K140" s="38">
        <v>3.5000000000000003E-2</v>
      </c>
      <c r="L140" s="38">
        <v>3.5000000000000003E-2</v>
      </c>
      <c r="M140" s="38">
        <v>3.5000000000000003E-2</v>
      </c>
      <c r="N140" s="38">
        <v>0.04</v>
      </c>
      <c r="O140" s="38">
        <v>0.04</v>
      </c>
      <c r="P140" s="38">
        <v>0.04</v>
      </c>
      <c r="Q140" s="38">
        <v>0.04</v>
      </c>
      <c r="R140" s="38">
        <v>0.04</v>
      </c>
      <c r="S140" s="38">
        <v>0.04</v>
      </c>
      <c r="T140" s="38">
        <v>0.04</v>
      </c>
      <c r="U140" s="38">
        <v>0.04</v>
      </c>
      <c r="V140" s="38">
        <v>0.04</v>
      </c>
      <c r="W140" s="38">
        <v>0.04</v>
      </c>
      <c r="X140" s="38">
        <v>0.04</v>
      </c>
      <c r="Y140" s="38">
        <v>0.04</v>
      </c>
      <c r="Z140" s="38">
        <v>0.04</v>
      </c>
      <c r="AA140" s="38">
        <v>0.04</v>
      </c>
      <c r="AB140" s="38">
        <v>0.04</v>
      </c>
      <c r="AC140" s="38">
        <v>0.04</v>
      </c>
      <c r="AD140" s="38">
        <v>0.04</v>
      </c>
      <c r="AE140" s="38">
        <v>0.04</v>
      </c>
      <c r="AF140" s="38">
        <v>0.04</v>
      </c>
      <c r="AG140" s="38">
        <v>0.04</v>
      </c>
      <c r="AH140" s="38">
        <v>0.04</v>
      </c>
      <c r="AI140" s="38">
        <v>0.04</v>
      </c>
      <c r="AJ140" s="50"/>
      <c r="AK140" s="38"/>
      <c r="AL140" s="38"/>
      <c r="AN140" s="260">
        <f t="shared" si="7"/>
        <v>1.1500000000000004</v>
      </c>
      <c r="AO140" s="8">
        <v>86400</v>
      </c>
      <c r="AP140" s="261">
        <f t="shared" si="8"/>
        <v>99360.000000000029</v>
      </c>
    </row>
    <row r="141" spans="1:42" x14ac:dyDescent="0.25">
      <c r="A141" s="12"/>
      <c r="B141" s="16"/>
      <c r="C141" s="36" t="s">
        <v>109</v>
      </c>
      <c r="D141" s="37"/>
      <c r="F141" s="38">
        <v>0.02</v>
      </c>
      <c r="G141" s="38">
        <v>0.02</v>
      </c>
      <c r="H141" s="38">
        <v>2.5000000000000001E-2</v>
      </c>
      <c r="I141" s="38">
        <v>2.5000000000000001E-2</v>
      </c>
      <c r="J141" s="38">
        <v>2.5000000000000001E-2</v>
      </c>
      <c r="K141" s="38">
        <v>2.5000000000000001E-2</v>
      </c>
      <c r="L141" s="38">
        <v>2.5000000000000001E-2</v>
      </c>
      <c r="M141" s="38">
        <v>2.5000000000000001E-2</v>
      </c>
      <c r="N141" s="38">
        <v>2.5000000000000001E-2</v>
      </c>
      <c r="O141" s="38">
        <v>2.5000000000000001E-2</v>
      </c>
      <c r="P141" s="38">
        <v>2.5000000000000001E-2</v>
      </c>
      <c r="Q141" s="38">
        <v>2.5000000000000001E-2</v>
      </c>
      <c r="R141" s="38">
        <v>2.5000000000000001E-2</v>
      </c>
      <c r="S141" s="38">
        <v>2.5000000000000001E-2</v>
      </c>
      <c r="T141" s="38">
        <v>2.5000000000000001E-2</v>
      </c>
      <c r="U141" s="38">
        <v>2.5000000000000001E-2</v>
      </c>
      <c r="V141" s="38">
        <v>2.5000000000000001E-2</v>
      </c>
      <c r="W141" s="38">
        <v>2.5000000000000001E-2</v>
      </c>
      <c r="X141" s="38">
        <v>2.5000000000000001E-2</v>
      </c>
      <c r="Y141" s="38">
        <v>2.5000000000000001E-2</v>
      </c>
      <c r="Z141" s="38">
        <v>2.5000000000000001E-2</v>
      </c>
      <c r="AA141" s="38">
        <v>2.5000000000000001E-2</v>
      </c>
      <c r="AB141" s="38">
        <v>2.5000000000000001E-2</v>
      </c>
      <c r="AC141" s="38">
        <v>2.5000000000000001E-2</v>
      </c>
      <c r="AD141" s="38">
        <v>2.5000000000000001E-2</v>
      </c>
      <c r="AE141" s="38">
        <v>2.5000000000000001E-2</v>
      </c>
      <c r="AF141" s="38">
        <v>2.5000000000000001E-2</v>
      </c>
      <c r="AG141" s="38">
        <v>2.5000000000000001E-2</v>
      </c>
      <c r="AH141" s="38">
        <v>2.5000000000000001E-2</v>
      </c>
      <c r="AI141" s="38">
        <v>2.5000000000000001E-2</v>
      </c>
      <c r="AJ141" s="50"/>
      <c r="AK141" s="38"/>
      <c r="AL141" s="38"/>
      <c r="AN141" s="260">
        <f t="shared" si="7"/>
        <v>0.74000000000000032</v>
      </c>
      <c r="AO141" s="8">
        <v>86400</v>
      </c>
      <c r="AP141" s="261">
        <f t="shared" si="8"/>
        <v>63936.000000000029</v>
      </c>
    </row>
    <row r="142" spans="1:42" x14ac:dyDescent="0.25">
      <c r="A142" s="12"/>
      <c r="B142" s="16"/>
      <c r="C142" s="220" t="s">
        <v>110</v>
      </c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46"/>
      <c r="AK142" s="220"/>
      <c r="AL142" s="220"/>
      <c r="AN142" s="260">
        <f t="shared" si="7"/>
        <v>0</v>
      </c>
      <c r="AO142" s="8">
        <v>86400</v>
      </c>
      <c r="AP142" s="261">
        <f t="shared" si="8"/>
        <v>0</v>
      </c>
    </row>
    <row r="143" spans="1:42" x14ac:dyDescent="0.25">
      <c r="A143" s="12"/>
      <c r="B143" s="16"/>
      <c r="C143" s="220" t="s">
        <v>111</v>
      </c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46"/>
      <c r="AK143" s="220"/>
      <c r="AL143" s="220"/>
      <c r="AN143" s="260">
        <f t="shared" si="7"/>
        <v>0</v>
      </c>
      <c r="AO143" s="8">
        <v>86400</v>
      </c>
      <c r="AP143" s="261">
        <f t="shared" si="8"/>
        <v>0</v>
      </c>
    </row>
    <row r="144" spans="1:42" x14ac:dyDescent="0.25">
      <c r="A144" s="12"/>
      <c r="B144" s="16"/>
      <c r="C144" s="220" t="s">
        <v>112</v>
      </c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46"/>
      <c r="AK144" s="220"/>
      <c r="AL144" s="220"/>
      <c r="AN144" s="260">
        <f t="shared" si="7"/>
        <v>0</v>
      </c>
      <c r="AO144" s="8">
        <v>86400</v>
      </c>
      <c r="AP144" s="261">
        <f t="shared" si="8"/>
        <v>0</v>
      </c>
    </row>
    <row r="145" spans="1:42" x14ac:dyDescent="0.25">
      <c r="A145" s="12"/>
      <c r="B145" s="16"/>
      <c r="C145" s="36" t="s">
        <v>113</v>
      </c>
      <c r="D145" s="37"/>
      <c r="F145" s="38">
        <v>5.0000000000000001E-3</v>
      </c>
      <c r="G145" s="38">
        <v>5.0000000000000001E-3</v>
      </c>
      <c r="H145" s="38">
        <v>1.4999999999999999E-2</v>
      </c>
      <c r="I145" s="38">
        <v>1.4999999999999999E-2</v>
      </c>
      <c r="J145" s="38">
        <v>1.4999999999999999E-2</v>
      </c>
      <c r="K145" s="38">
        <v>1.4999999999999999E-2</v>
      </c>
      <c r="L145" s="38">
        <v>1.4999999999999999E-2</v>
      </c>
      <c r="M145" s="38">
        <v>1.4999999999999999E-2</v>
      </c>
      <c r="N145" s="38">
        <v>0.02</v>
      </c>
      <c r="O145" s="38">
        <v>0.02</v>
      </c>
      <c r="P145" s="38">
        <v>0.02</v>
      </c>
      <c r="Q145" s="38">
        <v>0.02</v>
      </c>
      <c r="R145" s="38">
        <v>0.02</v>
      </c>
      <c r="S145" s="38">
        <v>0.02</v>
      </c>
      <c r="T145" s="38">
        <v>0.02</v>
      </c>
      <c r="U145" s="38">
        <v>0.02</v>
      </c>
      <c r="V145" s="38">
        <v>0.02</v>
      </c>
      <c r="W145" s="38">
        <v>0.02</v>
      </c>
      <c r="X145" s="38">
        <v>0.02</v>
      </c>
      <c r="Y145" s="38">
        <v>0.02</v>
      </c>
      <c r="Z145" s="38">
        <v>0.02</v>
      </c>
      <c r="AA145" s="38">
        <v>0.02</v>
      </c>
      <c r="AB145" s="38">
        <v>0.02</v>
      </c>
      <c r="AC145" s="38">
        <v>0.02</v>
      </c>
      <c r="AD145" s="38">
        <v>0.02</v>
      </c>
      <c r="AE145" s="38">
        <v>0.02</v>
      </c>
      <c r="AF145" s="38">
        <v>0.02</v>
      </c>
      <c r="AG145" s="38">
        <v>0.02</v>
      </c>
      <c r="AH145" s="38">
        <v>0.02</v>
      </c>
      <c r="AI145" s="38">
        <v>0.02</v>
      </c>
      <c r="AJ145" s="50"/>
      <c r="AK145" s="38"/>
      <c r="AL145" s="38"/>
      <c r="AN145" s="260">
        <f t="shared" si="7"/>
        <v>0.54000000000000015</v>
      </c>
      <c r="AO145" s="8">
        <v>86400</v>
      </c>
      <c r="AP145" s="261">
        <f t="shared" si="8"/>
        <v>46656.000000000015</v>
      </c>
    </row>
    <row r="146" spans="1:42" x14ac:dyDescent="0.25">
      <c r="A146" s="12"/>
      <c r="B146" s="16"/>
      <c r="C146" s="36" t="s">
        <v>114</v>
      </c>
      <c r="D146" s="37"/>
      <c r="F146" s="38">
        <v>0.02</v>
      </c>
      <c r="G146" s="38">
        <v>0.02</v>
      </c>
      <c r="H146" s="38">
        <v>2.5000000000000001E-2</v>
      </c>
      <c r="I146" s="38">
        <v>2.5000000000000001E-2</v>
      </c>
      <c r="J146" s="38">
        <v>2.5000000000000001E-2</v>
      </c>
      <c r="K146" s="38">
        <v>2.5000000000000001E-2</v>
      </c>
      <c r="L146" s="38">
        <v>2.5000000000000001E-2</v>
      </c>
      <c r="M146" s="38">
        <v>2.5000000000000001E-2</v>
      </c>
      <c r="N146" s="38">
        <v>0.03</v>
      </c>
      <c r="O146" s="38">
        <v>0.03</v>
      </c>
      <c r="P146" s="38">
        <v>0.03</v>
      </c>
      <c r="Q146" s="38">
        <v>0.03</v>
      </c>
      <c r="R146" s="38">
        <v>0.03</v>
      </c>
      <c r="S146" s="38">
        <v>0.03</v>
      </c>
      <c r="T146" s="38">
        <v>0.03</v>
      </c>
      <c r="U146" s="38">
        <v>0.03</v>
      </c>
      <c r="V146" s="38">
        <v>0.03</v>
      </c>
      <c r="W146" s="38">
        <v>0.03</v>
      </c>
      <c r="X146" s="38">
        <v>0.03</v>
      </c>
      <c r="Y146" s="38">
        <v>0.03</v>
      </c>
      <c r="Z146" s="38">
        <v>0.03</v>
      </c>
      <c r="AA146" s="38">
        <v>0.03</v>
      </c>
      <c r="AB146" s="38">
        <v>0.03</v>
      </c>
      <c r="AC146" s="38">
        <v>0.03</v>
      </c>
      <c r="AD146" s="38">
        <v>0.03</v>
      </c>
      <c r="AE146" s="38">
        <v>0.03</v>
      </c>
      <c r="AF146" s="38">
        <v>0.03</v>
      </c>
      <c r="AG146" s="38">
        <v>0.03</v>
      </c>
      <c r="AH146" s="38">
        <v>0.03</v>
      </c>
      <c r="AI146" s="38">
        <v>0.03</v>
      </c>
      <c r="AJ146" s="50"/>
      <c r="AK146" s="38"/>
      <c r="AL146" s="38"/>
      <c r="AN146" s="260">
        <f t="shared" si="7"/>
        <v>0.85000000000000042</v>
      </c>
      <c r="AO146" s="8">
        <v>86400</v>
      </c>
      <c r="AP146" s="261">
        <f t="shared" si="8"/>
        <v>73440.000000000044</v>
      </c>
    </row>
    <row r="147" spans="1:42" x14ac:dyDescent="0.25">
      <c r="A147" s="12"/>
      <c r="B147" s="16"/>
      <c r="C147" s="36" t="s">
        <v>115</v>
      </c>
      <c r="D147" s="37"/>
      <c r="F147" s="38">
        <v>0.02</v>
      </c>
      <c r="G147" s="38">
        <v>0.02</v>
      </c>
      <c r="H147" s="38">
        <v>2.5000000000000001E-2</v>
      </c>
      <c r="I147" s="38">
        <v>2.5000000000000001E-2</v>
      </c>
      <c r="J147" s="38">
        <v>2.5000000000000001E-2</v>
      </c>
      <c r="K147" s="38">
        <v>2.5000000000000001E-2</v>
      </c>
      <c r="L147" s="38">
        <v>2.5000000000000001E-2</v>
      </c>
      <c r="M147" s="38">
        <v>2.5000000000000001E-2</v>
      </c>
      <c r="N147" s="38">
        <v>2.5000000000000001E-2</v>
      </c>
      <c r="O147" s="38">
        <v>2.5000000000000001E-2</v>
      </c>
      <c r="P147" s="38">
        <v>2.5000000000000001E-2</v>
      </c>
      <c r="Q147" s="38">
        <v>2.5000000000000001E-2</v>
      </c>
      <c r="R147" s="38">
        <v>2.5000000000000001E-2</v>
      </c>
      <c r="S147" s="38">
        <v>2.5000000000000001E-2</v>
      </c>
      <c r="T147" s="38">
        <v>2.5000000000000001E-2</v>
      </c>
      <c r="U147" s="38">
        <v>2.5000000000000001E-2</v>
      </c>
      <c r="V147" s="38">
        <v>2.5000000000000001E-2</v>
      </c>
      <c r="W147" s="38">
        <v>2.5000000000000001E-2</v>
      </c>
      <c r="X147" s="38">
        <v>2.5000000000000001E-2</v>
      </c>
      <c r="Y147" s="38">
        <v>2.5000000000000001E-2</v>
      </c>
      <c r="Z147" s="38">
        <v>2.5000000000000001E-2</v>
      </c>
      <c r="AA147" s="38">
        <v>2.5000000000000001E-2</v>
      </c>
      <c r="AB147" s="38">
        <v>2.5000000000000001E-2</v>
      </c>
      <c r="AC147" s="38">
        <v>2.5000000000000001E-2</v>
      </c>
      <c r="AD147" s="38">
        <v>2.5000000000000001E-2</v>
      </c>
      <c r="AE147" s="38">
        <v>2.5000000000000001E-2</v>
      </c>
      <c r="AF147" s="38">
        <v>2.5000000000000001E-2</v>
      </c>
      <c r="AG147" s="38">
        <v>2.5000000000000001E-2</v>
      </c>
      <c r="AH147" s="38">
        <v>2.5000000000000001E-2</v>
      </c>
      <c r="AI147" s="38">
        <v>2.5000000000000001E-2</v>
      </c>
      <c r="AJ147" s="50"/>
      <c r="AK147" s="38"/>
      <c r="AL147" s="38"/>
      <c r="AN147" s="260">
        <f t="shared" si="7"/>
        <v>0.74000000000000032</v>
      </c>
      <c r="AO147" s="8">
        <v>86400</v>
      </c>
      <c r="AP147" s="261">
        <f t="shared" si="8"/>
        <v>63936.000000000029</v>
      </c>
    </row>
    <row r="148" spans="1:42" x14ac:dyDescent="0.25">
      <c r="A148" s="12"/>
      <c r="B148" s="16"/>
      <c r="C148" s="36" t="s">
        <v>116</v>
      </c>
      <c r="D148" s="37"/>
      <c r="F148" s="38">
        <v>0.01</v>
      </c>
      <c r="G148" s="38">
        <v>0.01</v>
      </c>
      <c r="H148" s="38">
        <v>1.4999999999999999E-2</v>
      </c>
      <c r="I148" s="38">
        <v>1.4999999999999999E-2</v>
      </c>
      <c r="J148" s="38">
        <v>1.4999999999999999E-2</v>
      </c>
      <c r="K148" s="38">
        <v>1.4999999999999999E-2</v>
      </c>
      <c r="L148" s="38">
        <v>1.4999999999999999E-2</v>
      </c>
      <c r="M148" s="38">
        <v>1.4999999999999999E-2</v>
      </c>
      <c r="N148" s="38">
        <v>1.4999999999999999E-2</v>
      </c>
      <c r="O148" s="38">
        <v>1.4999999999999999E-2</v>
      </c>
      <c r="P148" s="38">
        <v>1.4999999999999999E-2</v>
      </c>
      <c r="Q148" s="38">
        <v>1.4999999999999999E-2</v>
      </c>
      <c r="R148" s="38">
        <v>1.4999999999999999E-2</v>
      </c>
      <c r="S148" s="38">
        <v>1.4999999999999999E-2</v>
      </c>
      <c r="T148" s="38">
        <v>1.4999999999999999E-2</v>
      </c>
      <c r="U148" s="38">
        <v>1.4999999999999999E-2</v>
      </c>
      <c r="V148" s="38">
        <v>1.4999999999999999E-2</v>
      </c>
      <c r="W148" s="38">
        <v>1.4999999999999999E-2</v>
      </c>
      <c r="X148" s="38">
        <v>1.4999999999999999E-2</v>
      </c>
      <c r="Y148" s="38">
        <v>1.4999999999999999E-2</v>
      </c>
      <c r="Z148" s="38">
        <v>1.4999999999999999E-2</v>
      </c>
      <c r="AA148" s="38">
        <v>1.4999999999999999E-2</v>
      </c>
      <c r="AB148" s="38">
        <v>1.4999999999999999E-2</v>
      </c>
      <c r="AC148" s="38">
        <v>1.4999999999999999E-2</v>
      </c>
      <c r="AD148" s="38">
        <v>1.4999999999999999E-2</v>
      </c>
      <c r="AE148" s="38">
        <v>1.4999999999999999E-2</v>
      </c>
      <c r="AF148" s="38">
        <v>1.4999999999999999E-2</v>
      </c>
      <c r="AG148" s="38">
        <v>1.4999999999999999E-2</v>
      </c>
      <c r="AH148" s="38">
        <v>1.4999999999999999E-2</v>
      </c>
      <c r="AI148" s="38">
        <v>1.4999999999999999E-2</v>
      </c>
      <c r="AJ148" s="50"/>
      <c r="AK148" s="38"/>
      <c r="AL148" s="38"/>
      <c r="AN148" s="260">
        <f t="shared" si="7"/>
        <v>0.44000000000000028</v>
      </c>
      <c r="AO148" s="8">
        <v>86400</v>
      </c>
      <c r="AP148" s="261">
        <f t="shared" si="8"/>
        <v>38016.000000000022</v>
      </c>
    </row>
    <row r="149" spans="1:42" x14ac:dyDescent="0.25">
      <c r="A149" s="12"/>
      <c r="B149" s="16"/>
      <c r="C149" s="220" t="s">
        <v>117</v>
      </c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46"/>
      <c r="AK149" s="220"/>
      <c r="AL149" s="220"/>
      <c r="AN149" s="260">
        <f t="shared" si="7"/>
        <v>0</v>
      </c>
      <c r="AO149" s="8">
        <v>86400</v>
      </c>
      <c r="AP149" s="261">
        <f t="shared" si="8"/>
        <v>0</v>
      </c>
    </row>
    <row r="150" spans="1:42" x14ac:dyDescent="0.25">
      <c r="A150" s="42"/>
      <c r="B150" s="16"/>
      <c r="C150" s="43"/>
      <c r="D150" s="44"/>
      <c r="X150" s="14"/>
      <c r="Y150" s="14"/>
      <c r="Z150" s="14"/>
      <c r="AB150" s="14"/>
      <c r="AC150" s="14"/>
      <c r="AD150" s="14"/>
      <c r="AE150" s="14"/>
      <c r="AF150" s="14"/>
      <c r="AG150" s="14"/>
      <c r="AH150" s="14"/>
      <c r="AI150" s="14"/>
      <c r="AJ150" s="54"/>
      <c r="AK150" s="14"/>
      <c r="AL150" s="14"/>
      <c r="AN150" s="260"/>
      <c r="AO150" s="8"/>
      <c r="AP150" s="261"/>
    </row>
    <row r="151" spans="1:42" s="8" customFormat="1" ht="15.75" thickBot="1" x14ac:dyDescent="0.3">
      <c r="A151" s="42"/>
      <c r="B151" s="19"/>
      <c r="C151" s="20" t="s">
        <v>139</v>
      </c>
      <c r="D151" s="243"/>
      <c r="E151" s="46">
        <f>86400*SUM(F151:AJ151)</f>
        <v>29266271.999999996</v>
      </c>
      <c r="F151" s="51">
        <f>F44-SUM(F46:F56)+SUM(F58:F150)</f>
        <v>17.674999999999994</v>
      </c>
      <c r="G151" s="51">
        <f t="shared" ref="G151:Y151" si="9">G44-SUM(G46:G56)+SUM(G58:G150)</f>
        <v>19.195</v>
      </c>
      <c r="H151" s="51">
        <f>H44-SUM(H46:H56)+SUM(H58:H150)</f>
        <v>8.7049999999999983</v>
      </c>
      <c r="I151" s="51">
        <f t="shared" si="9"/>
        <v>9.3550000000000004</v>
      </c>
      <c r="J151" s="51">
        <f t="shared" si="9"/>
        <v>7.8150000000000004</v>
      </c>
      <c r="K151" s="51">
        <f t="shared" si="9"/>
        <v>6.1449999999999987</v>
      </c>
      <c r="L151" s="51">
        <f t="shared" si="9"/>
        <v>5.7749999999999995</v>
      </c>
      <c r="M151" s="51">
        <f t="shared" si="9"/>
        <v>6.3049999999999988</v>
      </c>
      <c r="N151" s="51">
        <f t="shared" si="9"/>
        <v>5.9499999999999993</v>
      </c>
      <c r="O151" s="51">
        <f t="shared" si="9"/>
        <v>6.0399999999999991</v>
      </c>
      <c r="P151" s="51">
        <f t="shared" si="9"/>
        <v>6.0399999999999991</v>
      </c>
      <c r="Q151" s="51">
        <f t="shared" si="9"/>
        <v>5.8899999999999988</v>
      </c>
      <c r="R151" s="51">
        <f t="shared" si="9"/>
        <v>5.629999999999999</v>
      </c>
      <c r="S151" s="51">
        <f t="shared" si="9"/>
        <v>5.7099999999999991</v>
      </c>
      <c r="T151" s="51">
        <f t="shared" si="9"/>
        <v>6.09</v>
      </c>
      <c r="U151" s="51">
        <f t="shared" si="9"/>
        <v>8.129999999999999</v>
      </c>
      <c r="V151" s="51">
        <f t="shared" si="9"/>
        <v>8.3699999999999992</v>
      </c>
      <c r="W151" s="51">
        <f t="shared" si="9"/>
        <v>8.08</v>
      </c>
      <c r="X151" s="51">
        <f t="shared" si="9"/>
        <v>8.32</v>
      </c>
      <c r="Y151" s="51">
        <f t="shared" si="9"/>
        <v>8.23</v>
      </c>
      <c r="Z151" s="51">
        <f>Z44-SUM(Z46:Z56)+SUM(Z58:Z150)</f>
        <v>8.35</v>
      </c>
      <c r="AA151" s="51">
        <f t="shared" ref="AA151:AG151" si="10">AA44-SUM(AA46:AA56)+SUM(AA58:AA150)</f>
        <v>8.65</v>
      </c>
      <c r="AB151" s="51">
        <f t="shared" si="10"/>
        <v>15.04</v>
      </c>
      <c r="AC151" s="51">
        <f t="shared" si="10"/>
        <v>15.95</v>
      </c>
      <c r="AD151" s="51">
        <f t="shared" si="10"/>
        <v>17.5</v>
      </c>
      <c r="AE151" s="51">
        <f t="shared" si="10"/>
        <v>19.869999999999997</v>
      </c>
      <c r="AF151" s="51">
        <f t="shared" si="10"/>
        <v>21.29</v>
      </c>
      <c r="AG151" s="51">
        <f t="shared" si="10"/>
        <v>22.75</v>
      </c>
      <c r="AH151" s="51">
        <f>AH44-SUM(AH46:AH56)+SUM(AH58:AH150)</f>
        <v>22.92</v>
      </c>
      <c r="AI151" s="51">
        <f t="shared" ref="AI151" si="11">AI44-SUM(AI46:AI56)+SUM(AI58:AI150)</f>
        <v>22.96</v>
      </c>
      <c r="AJ151" s="52">
        <f>AJ44-SUM(AJ46:AJ56)+SUM(AJ58:AJ150)</f>
        <v>0</v>
      </c>
      <c r="AK151" s="38">
        <f>AVERAGE(F151:AI151)</f>
        <v>11.290999999999999</v>
      </c>
      <c r="AL151" s="38">
        <f>AK151*1000</f>
        <v>11290.999999999998</v>
      </c>
      <c r="AN151" s="262">
        <f t="shared" si="7"/>
        <v>338.72999999999996</v>
      </c>
      <c r="AO151" s="20">
        <v>86400</v>
      </c>
      <c r="AP151" s="263">
        <f t="shared" si="8"/>
        <v>29266271.999999996</v>
      </c>
    </row>
    <row r="152" spans="1:42" s="8" customFormat="1" ht="16.5" thickTop="1" thickBot="1" x14ac:dyDescent="0.3">
      <c r="A152" s="12"/>
      <c r="D152" s="14"/>
      <c r="E152" s="7"/>
      <c r="F152" s="38"/>
      <c r="G152" s="38"/>
      <c r="H152" s="38"/>
      <c r="I152" s="38"/>
      <c r="J152" s="38"/>
      <c r="K152" s="38"/>
      <c r="L152" s="38"/>
      <c r="M152" s="38"/>
      <c r="N152" s="38"/>
      <c r="O152" s="14"/>
      <c r="P152" s="14"/>
      <c r="Q152" s="14"/>
      <c r="R152" s="14"/>
      <c r="S152" s="14"/>
      <c r="T152" s="14"/>
      <c r="U152" s="38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N152" s="14"/>
      <c r="AP152" s="15"/>
    </row>
    <row r="153" spans="1:42" ht="15.75" thickTop="1" x14ac:dyDescent="0.25">
      <c r="A153" s="12"/>
      <c r="B153" s="23" t="s">
        <v>118</v>
      </c>
      <c r="C153" s="24" t="s">
        <v>119</v>
      </c>
      <c r="D153" s="9">
        <v>0.26</v>
      </c>
      <c r="E153" s="45"/>
      <c r="F153" s="48">
        <v>0</v>
      </c>
      <c r="G153" s="48">
        <v>0</v>
      </c>
      <c r="H153" s="48">
        <v>0.26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48">
        <v>0</v>
      </c>
      <c r="T153" s="48">
        <v>0</v>
      </c>
      <c r="U153" s="48">
        <v>0</v>
      </c>
      <c r="V153" s="48">
        <v>0</v>
      </c>
      <c r="W153" s="48">
        <v>0</v>
      </c>
      <c r="X153" s="48">
        <v>0</v>
      </c>
      <c r="Y153" s="48">
        <v>0</v>
      </c>
      <c r="Z153" s="48">
        <v>0</v>
      </c>
      <c r="AA153" s="48">
        <v>0</v>
      </c>
      <c r="AB153" s="48">
        <v>0</v>
      </c>
      <c r="AC153" s="48">
        <v>0</v>
      </c>
      <c r="AD153" s="48">
        <v>0</v>
      </c>
      <c r="AE153" s="48">
        <v>0.26</v>
      </c>
      <c r="AF153" s="48">
        <v>0.26</v>
      </c>
      <c r="AG153" s="48">
        <v>0.26</v>
      </c>
      <c r="AH153" s="48">
        <v>0.26</v>
      </c>
      <c r="AI153" s="48">
        <v>0.26</v>
      </c>
      <c r="AJ153" s="49"/>
      <c r="AK153" s="38"/>
      <c r="AL153" s="38"/>
      <c r="AN153" s="258">
        <f t="shared" si="7"/>
        <v>1.56</v>
      </c>
      <c r="AO153" s="10">
        <v>86400</v>
      </c>
      <c r="AP153" s="259">
        <f t="shared" si="8"/>
        <v>134784</v>
      </c>
    </row>
    <row r="154" spans="1:42" x14ac:dyDescent="0.25">
      <c r="A154" s="12"/>
      <c r="B154" s="16"/>
      <c r="C154" s="17" t="s">
        <v>120</v>
      </c>
      <c r="D154" s="14">
        <v>0.25</v>
      </c>
      <c r="F154" s="38">
        <v>0.25</v>
      </c>
      <c r="G154" s="38">
        <v>0.25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0</v>
      </c>
      <c r="T154" s="38">
        <v>0</v>
      </c>
      <c r="U154" s="38">
        <v>0</v>
      </c>
      <c r="V154" s="38">
        <v>0</v>
      </c>
      <c r="W154" s="38">
        <v>0</v>
      </c>
      <c r="X154" s="38">
        <v>0</v>
      </c>
      <c r="Y154" s="38">
        <v>0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0.25</v>
      </c>
      <c r="AI154" s="38">
        <v>0.25</v>
      </c>
      <c r="AJ154" s="50"/>
      <c r="AK154" s="38"/>
      <c r="AL154" s="38"/>
      <c r="AN154" s="260">
        <f t="shared" si="7"/>
        <v>1</v>
      </c>
      <c r="AO154" s="8">
        <v>86400</v>
      </c>
      <c r="AP154" s="261">
        <f t="shared" si="8"/>
        <v>86400</v>
      </c>
    </row>
    <row r="155" spans="1:42" x14ac:dyDescent="0.25">
      <c r="A155" s="42"/>
      <c r="B155" s="16"/>
      <c r="C155" s="17" t="s">
        <v>121</v>
      </c>
      <c r="D155" s="14">
        <v>0.24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  <c r="U155" s="38">
        <v>0</v>
      </c>
      <c r="V155" s="38">
        <v>0</v>
      </c>
      <c r="W155" s="38">
        <v>0</v>
      </c>
      <c r="X155" s="38">
        <v>0</v>
      </c>
      <c r="Y155" s="38">
        <v>0</v>
      </c>
      <c r="Z155" s="38">
        <v>0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50"/>
      <c r="AK155" s="38"/>
      <c r="AL155" s="38"/>
      <c r="AN155" s="260">
        <f t="shared" si="7"/>
        <v>0</v>
      </c>
      <c r="AO155" s="8">
        <v>86400</v>
      </c>
      <c r="AP155" s="261">
        <f t="shared" si="8"/>
        <v>0</v>
      </c>
    </row>
    <row r="156" spans="1:42" x14ac:dyDescent="0.25">
      <c r="A156" s="42"/>
      <c r="B156" s="16"/>
      <c r="C156" s="17"/>
      <c r="D156" s="14"/>
      <c r="X156" s="14"/>
      <c r="Y156" s="14"/>
      <c r="Z156" s="14"/>
      <c r="AB156" s="14"/>
      <c r="AC156" s="14"/>
      <c r="AD156" s="14"/>
      <c r="AE156" s="14"/>
      <c r="AF156" s="14"/>
      <c r="AG156" s="14"/>
      <c r="AH156" s="14"/>
      <c r="AI156" s="14"/>
      <c r="AJ156" s="54"/>
      <c r="AK156" s="14"/>
      <c r="AL156" s="14"/>
      <c r="AN156" s="260"/>
      <c r="AO156" s="8"/>
      <c r="AP156" s="261"/>
    </row>
    <row r="157" spans="1:42" s="8" customFormat="1" ht="15.75" thickBot="1" x14ac:dyDescent="0.3">
      <c r="A157" s="39"/>
      <c r="B157" s="19"/>
      <c r="C157" s="26" t="s">
        <v>139</v>
      </c>
      <c r="D157" s="243"/>
      <c r="E157" s="46">
        <f>86400*SUM(F157:AJ157)</f>
        <v>221183.99999999997</v>
      </c>
      <c r="F157" s="51">
        <f>SUM(F153:F155)</f>
        <v>0.25</v>
      </c>
      <c r="G157" s="51">
        <f t="shared" ref="G157:AJ157" si="12">SUM(G153:G155)</f>
        <v>0.25</v>
      </c>
      <c r="H157" s="51">
        <f t="shared" si="12"/>
        <v>0.26</v>
      </c>
      <c r="I157" s="51">
        <f t="shared" si="12"/>
        <v>0</v>
      </c>
      <c r="J157" s="51">
        <f>SUM(J153:J155)</f>
        <v>0</v>
      </c>
      <c r="K157" s="51">
        <f t="shared" si="12"/>
        <v>0</v>
      </c>
      <c r="L157" s="51">
        <f t="shared" si="12"/>
        <v>0</v>
      </c>
      <c r="M157" s="51">
        <f t="shared" si="12"/>
        <v>0</v>
      </c>
      <c r="N157" s="51">
        <f t="shared" si="12"/>
        <v>0</v>
      </c>
      <c r="O157" s="51">
        <f>SUM(O153:O155)</f>
        <v>0</v>
      </c>
      <c r="P157" s="51">
        <f t="shared" si="12"/>
        <v>0</v>
      </c>
      <c r="Q157" s="51">
        <f>SUM(Q153:Q155)</f>
        <v>0</v>
      </c>
      <c r="R157" s="51">
        <f t="shared" si="12"/>
        <v>0</v>
      </c>
      <c r="S157" s="51">
        <f t="shared" si="12"/>
        <v>0</v>
      </c>
      <c r="T157" s="51">
        <f t="shared" si="12"/>
        <v>0</v>
      </c>
      <c r="U157" s="51">
        <f t="shared" si="12"/>
        <v>0</v>
      </c>
      <c r="V157" s="51">
        <f t="shared" si="12"/>
        <v>0</v>
      </c>
      <c r="W157" s="51">
        <f t="shared" si="12"/>
        <v>0</v>
      </c>
      <c r="X157" s="51">
        <f t="shared" si="12"/>
        <v>0</v>
      </c>
      <c r="Y157" s="51">
        <f t="shared" si="12"/>
        <v>0</v>
      </c>
      <c r="Z157" s="51">
        <f t="shared" si="12"/>
        <v>0</v>
      </c>
      <c r="AA157" s="51">
        <f t="shared" si="12"/>
        <v>0</v>
      </c>
      <c r="AB157" s="51">
        <f t="shared" si="12"/>
        <v>0</v>
      </c>
      <c r="AC157" s="51">
        <f t="shared" si="12"/>
        <v>0</v>
      </c>
      <c r="AD157" s="51">
        <f t="shared" si="12"/>
        <v>0</v>
      </c>
      <c r="AE157" s="51">
        <f t="shared" si="12"/>
        <v>0.26</v>
      </c>
      <c r="AF157" s="51">
        <f t="shared" si="12"/>
        <v>0.26</v>
      </c>
      <c r="AG157" s="51">
        <f t="shared" si="12"/>
        <v>0.26</v>
      </c>
      <c r="AH157" s="51">
        <f t="shared" si="12"/>
        <v>0.51</v>
      </c>
      <c r="AI157" s="51">
        <f t="shared" si="12"/>
        <v>0.51</v>
      </c>
      <c r="AJ157" s="52">
        <f t="shared" si="12"/>
        <v>0</v>
      </c>
      <c r="AK157" s="38"/>
      <c r="AL157" s="38"/>
      <c r="AN157" s="262">
        <f t="shared" si="7"/>
        <v>2.5599999999999996</v>
      </c>
      <c r="AO157" s="20">
        <v>86400</v>
      </c>
      <c r="AP157" s="263">
        <f t="shared" si="8"/>
        <v>221183.99999999997</v>
      </c>
    </row>
    <row r="158" spans="1:42" ht="16.5" thickTop="1" thickBot="1" x14ac:dyDescent="0.3">
      <c r="F158" s="253" t="s">
        <v>408</v>
      </c>
    </row>
    <row r="159" spans="1:42" ht="24.75" thickTop="1" thickBot="1" x14ac:dyDescent="0.4">
      <c r="A159" s="247" t="s">
        <v>413</v>
      </c>
      <c r="B159" s="248"/>
      <c r="C159" s="248"/>
      <c r="D159" s="249" t="s">
        <v>405</v>
      </c>
      <c r="E159" s="250">
        <f t="shared" ref="E159:AJ159" si="13">E157+E151+E40+E22+E11</f>
        <v>52869888</v>
      </c>
      <c r="F159" s="251">
        <f t="shared" si="13"/>
        <v>27.274999999999995</v>
      </c>
      <c r="G159" s="251">
        <f t="shared" si="13"/>
        <v>29.035000000000004</v>
      </c>
      <c r="H159" s="251">
        <f t="shared" si="13"/>
        <v>15.544999999999996</v>
      </c>
      <c r="I159" s="251">
        <f t="shared" si="13"/>
        <v>14.255000000000001</v>
      </c>
      <c r="J159" s="251">
        <f t="shared" si="13"/>
        <v>13.055000000000001</v>
      </c>
      <c r="K159" s="251">
        <f t="shared" si="13"/>
        <v>11.315</v>
      </c>
      <c r="L159" s="251">
        <f t="shared" si="13"/>
        <v>10.304999999999998</v>
      </c>
      <c r="M159" s="251">
        <f t="shared" si="13"/>
        <v>10.134999999999998</v>
      </c>
      <c r="N159" s="251">
        <f t="shared" si="13"/>
        <v>8.93</v>
      </c>
      <c r="O159" s="251">
        <f t="shared" si="13"/>
        <v>9.07</v>
      </c>
      <c r="P159" s="251">
        <f t="shared" si="13"/>
        <v>9.6</v>
      </c>
      <c r="Q159" s="251">
        <f t="shared" si="13"/>
        <v>10.449999999999996</v>
      </c>
      <c r="R159" s="251">
        <f t="shared" si="13"/>
        <v>10.670000000000002</v>
      </c>
      <c r="S159" s="251">
        <f t="shared" si="13"/>
        <v>10.780000000000001</v>
      </c>
      <c r="T159" s="251">
        <f t="shared" si="13"/>
        <v>11.150000000000002</v>
      </c>
      <c r="U159" s="251">
        <f t="shared" si="13"/>
        <v>15.079999999999998</v>
      </c>
      <c r="V159" s="251">
        <f t="shared" si="13"/>
        <v>15.299999999999997</v>
      </c>
      <c r="W159" s="251">
        <f t="shared" si="13"/>
        <v>15.699999999999998</v>
      </c>
      <c r="X159" s="251">
        <f t="shared" si="13"/>
        <v>16.66</v>
      </c>
      <c r="Y159" s="251">
        <f t="shared" si="13"/>
        <v>16.650000000000002</v>
      </c>
      <c r="Z159" s="251">
        <f t="shared" si="13"/>
        <v>17.039999999999996</v>
      </c>
      <c r="AA159" s="251">
        <f t="shared" si="13"/>
        <v>17.760000000000002</v>
      </c>
      <c r="AB159" s="251">
        <f t="shared" si="13"/>
        <v>27.810000000000002</v>
      </c>
      <c r="AC159" s="251">
        <f t="shared" si="13"/>
        <v>30.020000000000003</v>
      </c>
      <c r="AD159" s="251">
        <f t="shared" si="13"/>
        <v>32.940000000000005</v>
      </c>
      <c r="AE159" s="251">
        <f t="shared" si="13"/>
        <v>36.47</v>
      </c>
      <c r="AF159" s="251">
        <f t="shared" si="13"/>
        <v>39.57</v>
      </c>
      <c r="AG159" s="251">
        <f t="shared" si="13"/>
        <v>42.080000000000005</v>
      </c>
      <c r="AH159" s="251">
        <f t="shared" si="13"/>
        <v>43.21</v>
      </c>
      <c r="AI159" s="251">
        <f t="shared" si="13"/>
        <v>44.059999999999995</v>
      </c>
      <c r="AJ159" s="252">
        <f t="shared" si="13"/>
        <v>0</v>
      </c>
      <c r="AK159" s="333"/>
      <c r="AL159" s="333"/>
      <c r="AP159" s="28">
        <f>SUM(AP157+AP151+AP40+AP22+AP11)</f>
        <v>52869888</v>
      </c>
    </row>
    <row r="160" spans="1:42" ht="16.5" thickTop="1" thickBot="1" x14ac:dyDescent="0.3">
      <c r="E160" s="244" t="s">
        <v>414</v>
      </c>
      <c r="F160" s="238">
        <f t="shared" ref="F160:AJ160" si="14">86400*F159</f>
        <v>2356559.9999999995</v>
      </c>
      <c r="G160" s="239">
        <f t="shared" si="14"/>
        <v>2508624.0000000005</v>
      </c>
      <c r="H160" s="239">
        <f>86400*H159</f>
        <v>1343087.9999999998</v>
      </c>
      <c r="I160" s="239">
        <f>86400*I159</f>
        <v>1231632</v>
      </c>
      <c r="J160" s="239">
        <f t="shared" si="14"/>
        <v>1127952.0000000002</v>
      </c>
      <c r="K160" s="239">
        <f t="shared" si="14"/>
        <v>977616</v>
      </c>
      <c r="L160" s="239">
        <f t="shared" si="14"/>
        <v>890351.99999999977</v>
      </c>
      <c r="M160" s="239">
        <f t="shared" si="14"/>
        <v>875663.99999999988</v>
      </c>
      <c r="N160" s="239">
        <f t="shared" si="14"/>
        <v>771552</v>
      </c>
      <c r="O160" s="239">
        <f t="shared" si="14"/>
        <v>783648</v>
      </c>
      <c r="P160" s="239">
        <f t="shared" si="14"/>
        <v>829440</v>
      </c>
      <c r="Q160" s="239">
        <f t="shared" si="14"/>
        <v>902879.99999999965</v>
      </c>
      <c r="R160" s="239">
        <f t="shared" si="14"/>
        <v>921888.00000000012</v>
      </c>
      <c r="S160" s="239">
        <f t="shared" si="14"/>
        <v>931392.00000000012</v>
      </c>
      <c r="T160" s="239">
        <f t="shared" si="14"/>
        <v>963360.00000000023</v>
      </c>
      <c r="U160" s="255">
        <f t="shared" si="14"/>
        <v>1302911.9999999998</v>
      </c>
      <c r="V160" s="239">
        <f t="shared" si="14"/>
        <v>1321919.9999999998</v>
      </c>
      <c r="W160" s="239">
        <f t="shared" si="14"/>
        <v>1356479.9999999998</v>
      </c>
      <c r="X160" s="239">
        <f t="shared" si="14"/>
        <v>1439424</v>
      </c>
      <c r="Y160" s="239">
        <f t="shared" si="14"/>
        <v>1438560.0000000002</v>
      </c>
      <c r="Z160" s="239">
        <f t="shared" si="14"/>
        <v>1472255.9999999995</v>
      </c>
      <c r="AA160" s="239">
        <f t="shared" si="14"/>
        <v>1534464.0000000002</v>
      </c>
      <c r="AB160" s="239">
        <f t="shared" si="14"/>
        <v>2402784</v>
      </c>
      <c r="AC160" s="239">
        <f t="shared" si="14"/>
        <v>2593728.0000000005</v>
      </c>
      <c r="AD160" s="239">
        <f t="shared" si="14"/>
        <v>2846016.0000000005</v>
      </c>
      <c r="AE160" s="239">
        <f t="shared" si="14"/>
        <v>3151008</v>
      </c>
      <c r="AF160" s="239">
        <f t="shared" si="14"/>
        <v>3418848</v>
      </c>
      <c r="AG160" s="239">
        <f t="shared" si="14"/>
        <v>3635712.0000000005</v>
      </c>
      <c r="AH160" s="239">
        <f t="shared" si="14"/>
        <v>3733344</v>
      </c>
      <c r="AI160" s="239">
        <f t="shared" si="14"/>
        <v>3806783.9999999995</v>
      </c>
      <c r="AJ160" s="240">
        <f t="shared" si="14"/>
        <v>0</v>
      </c>
      <c r="AK160" s="334"/>
      <c r="AL160" s="334"/>
      <c r="AM160" s="241"/>
    </row>
    <row r="161" spans="5:39" ht="15.75" thickTop="1" x14ac:dyDescent="0.25">
      <c r="E161" s="245" t="s">
        <v>404</v>
      </c>
      <c r="AM161" s="241"/>
    </row>
  </sheetData>
  <conditionalFormatting sqref="F5:AL6 F8:AL9">
    <cfRule type="cellIs" dxfId="56" priority="19" operator="greaterThan">
      <formula>0</formula>
    </cfRule>
  </conditionalFormatting>
  <conditionalFormatting sqref="F13:AL14 F16:AL18">
    <cfRule type="cellIs" dxfId="55" priority="18" operator="greaterThan">
      <formula>0</formula>
    </cfRule>
  </conditionalFormatting>
  <conditionalFormatting sqref="F27:AL38">
    <cfRule type="cellIs" dxfId="54" priority="17" operator="greaterThan">
      <formula>0</formula>
    </cfRule>
  </conditionalFormatting>
  <conditionalFormatting sqref="F44:AL94 AJ97:AL126 W126:AI126 W128:AL129 W131:AL131 W133:AL133 W135:AL136 W138:AL141 W145:AL148 AA124:AI125">
    <cfRule type="cellIs" dxfId="53" priority="16" operator="greaterThan">
      <formula>0</formula>
    </cfRule>
  </conditionalFormatting>
  <conditionalFormatting sqref="F153:AL155">
    <cfRule type="cellIs" dxfId="52" priority="15" operator="greaterThan">
      <formula>0</formula>
    </cfRule>
  </conditionalFormatting>
  <conditionalFormatting sqref="F97:F126 F128:F129 F131 F133 F135:F136 F138:F141 F145:F148">
    <cfRule type="cellIs" dxfId="51" priority="14" operator="greaterThan">
      <formula>0</formula>
    </cfRule>
  </conditionalFormatting>
  <conditionalFormatting sqref="G97:G126 G128:G129 G131 G133 G135:G136 G138:G141 G145:G148">
    <cfRule type="cellIs" dxfId="50" priority="13" operator="greaterThan">
      <formula>0</formula>
    </cfRule>
  </conditionalFormatting>
  <conditionalFormatting sqref="H97:H126 H128:H129 H131 H133 H135:H136 H138:H141 H145:H148">
    <cfRule type="cellIs" dxfId="49" priority="12" operator="greaterThan">
      <formula>0</formula>
    </cfRule>
  </conditionalFormatting>
  <conditionalFormatting sqref="I97:I126 I128:I129 I131 I133 I135:I136 I138:I141 I145:I148">
    <cfRule type="cellIs" dxfId="48" priority="11" operator="greaterThan">
      <formula>0</formula>
    </cfRule>
  </conditionalFormatting>
  <conditionalFormatting sqref="J97:J126 J128:J129 J131 J133 J135:J136 J138:J141 J145:J148">
    <cfRule type="cellIs" dxfId="47" priority="10" operator="greaterThan">
      <formula>0</formula>
    </cfRule>
  </conditionalFormatting>
  <conditionalFormatting sqref="K97:K126 K128:K129 K131 K133 K135:K136 K138:K141 K145:K148">
    <cfRule type="cellIs" dxfId="46" priority="9" operator="greaterThan">
      <formula>0</formula>
    </cfRule>
  </conditionalFormatting>
  <conditionalFormatting sqref="L97:L126 L128:L129 L131 L133 L135:L136 L138:L141 L145:L148">
    <cfRule type="cellIs" dxfId="45" priority="8" operator="greaterThan">
      <formula>0</formula>
    </cfRule>
  </conditionalFormatting>
  <conditionalFormatting sqref="M97:M126 M128:M129 M131 M133 M135:M136 M138:M141 M145:M148">
    <cfRule type="cellIs" dxfId="44" priority="7" operator="greaterThan">
      <formula>0</formula>
    </cfRule>
  </conditionalFormatting>
  <conditionalFormatting sqref="N97:T126 N128:T129 N131:T131 N133:T133 N135:T136 N138:T141 N145:T148 U124:Z124 U97:AI123">
    <cfRule type="cellIs" dxfId="43" priority="6" operator="greaterThan">
      <formula>0</formula>
    </cfRule>
  </conditionalFormatting>
  <conditionalFormatting sqref="F25:AL25">
    <cfRule type="cellIs" dxfId="42" priority="4" operator="greaterThan">
      <formula>0</formula>
    </cfRule>
  </conditionalFormatting>
  <conditionalFormatting sqref="U125:U126 U145:U148 V125:Z125">
    <cfRule type="cellIs" dxfId="41" priority="3" operator="greaterThan">
      <formula>0</formula>
    </cfRule>
  </conditionalFormatting>
  <conditionalFormatting sqref="V126 V145:V148 U128:V129 U131:V131 U133:V133 U135:V136 U138:V141">
    <cfRule type="cellIs" dxfId="40" priority="2" operator="greaterThan">
      <formula>0</formula>
    </cfRule>
  </conditionalFormatting>
  <conditionalFormatting sqref="F24:AI24">
    <cfRule type="cellIs" dxfId="39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</sheetPr>
  <dimension ref="A1:AP161"/>
  <sheetViews>
    <sheetView zoomScaleNormal="100" workbookViewId="0">
      <pane xSplit="5" ySplit="4" topLeftCell="F79" activePane="bottomRight" state="frozen"/>
      <selection pane="topRight" activeCell="O1" sqref="O1"/>
      <selection pane="bottomLeft" activeCell="A4" sqref="A4"/>
      <selection pane="bottomRight" activeCell="C90" sqref="C90"/>
    </sheetView>
  </sheetViews>
  <sheetFormatPr defaultRowHeight="15" x14ac:dyDescent="0.25"/>
  <cols>
    <col min="1" max="1" width="18.140625" customWidth="1"/>
    <col min="2" max="2" width="22.28515625" bestFit="1" customWidth="1"/>
    <col min="3" max="3" width="40.42578125" bestFit="1" customWidth="1"/>
    <col min="4" max="4" width="11.42578125" style="4" bestFit="1" customWidth="1"/>
    <col min="5" max="5" width="18.7109375" style="7" bestFit="1" customWidth="1"/>
    <col min="6" max="14" width="9.140625" style="38" customWidth="1"/>
    <col min="15" max="16" width="9.140625" style="14" customWidth="1"/>
    <col min="17" max="20" width="9.140625" style="14"/>
    <col min="21" max="21" width="9.140625" style="38"/>
    <col min="22" max="23" width="9.140625" style="14"/>
    <col min="24" max="24" width="9.140625" style="4"/>
    <col min="25" max="25" width="9.140625" style="14"/>
    <col min="26" max="26" width="9.140625" style="4"/>
    <col min="27" max="27" width="9.140625" style="14"/>
    <col min="28" max="29" width="9.140625" style="4"/>
    <col min="30" max="30" width="9.140625" style="4" customWidth="1"/>
    <col min="31" max="31" width="9.140625" style="4"/>
    <col min="32" max="32" width="9.140625" style="14"/>
    <col min="33" max="37" width="9.140625" style="4"/>
    <col min="38" max="38" width="9.5703125" style="4" bestFit="1" customWidth="1"/>
    <col min="42" max="42" width="13.5703125" customWidth="1"/>
    <col min="248" max="248" width="13.42578125" bestFit="1" customWidth="1"/>
    <col min="249" max="249" width="22.28515625" bestFit="1" customWidth="1"/>
    <col min="250" max="250" width="27.5703125" bestFit="1" customWidth="1"/>
    <col min="251" max="251" width="9.7109375" bestFit="1" customWidth="1"/>
    <col min="252" max="253" width="9.7109375" customWidth="1"/>
    <col min="254" max="254" width="14.140625" customWidth="1"/>
    <col min="255" max="255" width="15.42578125" bestFit="1" customWidth="1"/>
    <col min="256" max="256" width="15.140625" bestFit="1" customWidth="1"/>
    <col min="257" max="258" width="11.28515625" bestFit="1" customWidth="1"/>
    <col min="259" max="259" width="12" customWidth="1"/>
    <col min="260" max="260" width="13.140625" customWidth="1"/>
    <col min="261" max="266" width="7.7109375" customWidth="1"/>
    <col min="267" max="267" width="8.5703125" bestFit="1" customWidth="1"/>
    <col min="268" max="269" width="7.7109375" customWidth="1"/>
    <col min="270" max="270" width="8.5703125" bestFit="1" customWidth="1"/>
    <col min="271" max="271" width="7.7109375" customWidth="1"/>
    <col min="504" max="504" width="13.42578125" bestFit="1" customWidth="1"/>
    <col min="505" max="505" width="22.28515625" bestFit="1" customWidth="1"/>
    <col min="506" max="506" width="27.5703125" bestFit="1" customWidth="1"/>
    <col min="507" max="507" width="9.7109375" bestFit="1" customWidth="1"/>
    <col min="508" max="509" width="9.7109375" customWidth="1"/>
    <col min="510" max="510" width="14.140625" customWidth="1"/>
    <col min="511" max="511" width="15.42578125" bestFit="1" customWidth="1"/>
    <col min="512" max="512" width="15.140625" bestFit="1" customWidth="1"/>
    <col min="513" max="514" width="11.28515625" bestFit="1" customWidth="1"/>
    <col min="515" max="515" width="12" customWidth="1"/>
    <col min="516" max="516" width="13.140625" customWidth="1"/>
    <col min="517" max="522" width="7.7109375" customWidth="1"/>
    <col min="523" max="523" width="8.5703125" bestFit="1" customWidth="1"/>
    <col min="524" max="525" width="7.7109375" customWidth="1"/>
    <col min="526" max="526" width="8.5703125" bestFit="1" customWidth="1"/>
    <col min="527" max="527" width="7.7109375" customWidth="1"/>
    <col min="760" max="760" width="13.42578125" bestFit="1" customWidth="1"/>
    <col min="761" max="761" width="22.28515625" bestFit="1" customWidth="1"/>
    <col min="762" max="762" width="27.5703125" bestFit="1" customWidth="1"/>
    <col min="763" max="763" width="9.7109375" bestFit="1" customWidth="1"/>
    <col min="764" max="765" width="9.7109375" customWidth="1"/>
    <col min="766" max="766" width="14.140625" customWidth="1"/>
    <col min="767" max="767" width="15.42578125" bestFit="1" customWidth="1"/>
    <col min="768" max="768" width="15.140625" bestFit="1" customWidth="1"/>
    <col min="769" max="770" width="11.28515625" bestFit="1" customWidth="1"/>
    <col min="771" max="771" width="12" customWidth="1"/>
    <col min="772" max="772" width="13.140625" customWidth="1"/>
    <col min="773" max="778" width="7.7109375" customWidth="1"/>
    <col min="779" max="779" width="8.5703125" bestFit="1" customWidth="1"/>
    <col min="780" max="781" width="7.7109375" customWidth="1"/>
    <col min="782" max="782" width="8.5703125" bestFit="1" customWidth="1"/>
    <col min="783" max="783" width="7.7109375" customWidth="1"/>
    <col min="1016" max="1016" width="13.42578125" bestFit="1" customWidth="1"/>
    <col min="1017" max="1017" width="22.28515625" bestFit="1" customWidth="1"/>
    <col min="1018" max="1018" width="27.5703125" bestFit="1" customWidth="1"/>
    <col min="1019" max="1019" width="9.7109375" bestFit="1" customWidth="1"/>
    <col min="1020" max="1021" width="9.7109375" customWidth="1"/>
    <col min="1022" max="1022" width="14.140625" customWidth="1"/>
    <col min="1023" max="1023" width="15.42578125" bestFit="1" customWidth="1"/>
    <col min="1024" max="1024" width="15.140625" bestFit="1" customWidth="1"/>
    <col min="1025" max="1026" width="11.28515625" bestFit="1" customWidth="1"/>
    <col min="1027" max="1027" width="12" customWidth="1"/>
    <col min="1028" max="1028" width="13.140625" customWidth="1"/>
    <col min="1029" max="1034" width="7.7109375" customWidth="1"/>
    <col min="1035" max="1035" width="8.5703125" bestFit="1" customWidth="1"/>
    <col min="1036" max="1037" width="7.7109375" customWidth="1"/>
    <col min="1038" max="1038" width="8.5703125" bestFit="1" customWidth="1"/>
    <col min="1039" max="1039" width="7.7109375" customWidth="1"/>
    <col min="1272" max="1272" width="13.42578125" bestFit="1" customWidth="1"/>
    <col min="1273" max="1273" width="22.28515625" bestFit="1" customWidth="1"/>
    <col min="1274" max="1274" width="27.5703125" bestFit="1" customWidth="1"/>
    <col min="1275" max="1275" width="9.7109375" bestFit="1" customWidth="1"/>
    <col min="1276" max="1277" width="9.7109375" customWidth="1"/>
    <col min="1278" max="1278" width="14.140625" customWidth="1"/>
    <col min="1279" max="1279" width="15.42578125" bestFit="1" customWidth="1"/>
    <col min="1280" max="1280" width="15.140625" bestFit="1" customWidth="1"/>
    <col min="1281" max="1282" width="11.28515625" bestFit="1" customWidth="1"/>
    <col min="1283" max="1283" width="12" customWidth="1"/>
    <col min="1284" max="1284" width="13.140625" customWidth="1"/>
    <col min="1285" max="1290" width="7.7109375" customWidth="1"/>
    <col min="1291" max="1291" width="8.5703125" bestFit="1" customWidth="1"/>
    <col min="1292" max="1293" width="7.7109375" customWidth="1"/>
    <col min="1294" max="1294" width="8.5703125" bestFit="1" customWidth="1"/>
    <col min="1295" max="1295" width="7.7109375" customWidth="1"/>
    <col min="1528" max="1528" width="13.42578125" bestFit="1" customWidth="1"/>
    <col min="1529" max="1529" width="22.28515625" bestFit="1" customWidth="1"/>
    <col min="1530" max="1530" width="27.5703125" bestFit="1" customWidth="1"/>
    <col min="1531" max="1531" width="9.7109375" bestFit="1" customWidth="1"/>
    <col min="1532" max="1533" width="9.7109375" customWidth="1"/>
    <col min="1534" max="1534" width="14.140625" customWidth="1"/>
    <col min="1535" max="1535" width="15.42578125" bestFit="1" customWidth="1"/>
    <col min="1536" max="1536" width="15.140625" bestFit="1" customWidth="1"/>
    <col min="1537" max="1538" width="11.28515625" bestFit="1" customWidth="1"/>
    <col min="1539" max="1539" width="12" customWidth="1"/>
    <col min="1540" max="1540" width="13.140625" customWidth="1"/>
    <col min="1541" max="1546" width="7.7109375" customWidth="1"/>
    <col min="1547" max="1547" width="8.5703125" bestFit="1" customWidth="1"/>
    <col min="1548" max="1549" width="7.7109375" customWidth="1"/>
    <col min="1550" max="1550" width="8.5703125" bestFit="1" customWidth="1"/>
    <col min="1551" max="1551" width="7.7109375" customWidth="1"/>
    <col min="1784" max="1784" width="13.42578125" bestFit="1" customWidth="1"/>
    <col min="1785" max="1785" width="22.28515625" bestFit="1" customWidth="1"/>
    <col min="1786" max="1786" width="27.5703125" bestFit="1" customWidth="1"/>
    <col min="1787" max="1787" width="9.7109375" bestFit="1" customWidth="1"/>
    <col min="1788" max="1789" width="9.7109375" customWidth="1"/>
    <col min="1790" max="1790" width="14.140625" customWidth="1"/>
    <col min="1791" max="1791" width="15.42578125" bestFit="1" customWidth="1"/>
    <col min="1792" max="1792" width="15.140625" bestFit="1" customWidth="1"/>
    <col min="1793" max="1794" width="11.28515625" bestFit="1" customWidth="1"/>
    <col min="1795" max="1795" width="12" customWidth="1"/>
    <col min="1796" max="1796" width="13.140625" customWidth="1"/>
    <col min="1797" max="1802" width="7.7109375" customWidth="1"/>
    <col min="1803" max="1803" width="8.5703125" bestFit="1" customWidth="1"/>
    <col min="1804" max="1805" width="7.7109375" customWidth="1"/>
    <col min="1806" max="1806" width="8.5703125" bestFit="1" customWidth="1"/>
    <col min="1807" max="1807" width="7.7109375" customWidth="1"/>
    <col min="2040" max="2040" width="13.42578125" bestFit="1" customWidth="1"/>
    <col min="2041" max="2041" width="22.28515625" bestFit="1" customWidth="1"/>
    <col min="2042" max="2042" width="27.5703125" bestFit="1" customWidth="1"/>
    <col min="2043" max="2043" width="9.7109375" bestFit="1" customWidth="1"/>
    <col min="2044" max="2045" width="9.7109375" customWidth="1"/>
    <col min="2046" max="2046" width="14.140625" customWidth="1"/>
    <col min="2047" max="2047" width="15.42578125" bestFit="1" customWidth="1"/>
    <col min="2048" max="2048" width="15.140625" bestFit="1" customWidth="1"/>
    <col min="2049" max="2050" width="11.28515625" bestFit="1" customWidth="1"/>
    <col min="2051" max="2051" width="12" customWidth="1"/>
    <col min="2052" max="2052" width="13.140625" customWidth="1"/>
    <col min="2053" max="2058" width="7.7109375" customWidth="1"/>
    <col min="2059" max="2059" width="8.5703125" bestFit="1" customWidth="1"/>
    <col min="2060" max="2061" width="7.7109375" customWidth="1"/>
    <col min="2062" max="2062" width="8.5703125" bestFit="1" customWidth="1"/>
    <col min="2063" max="2063" width="7.7109375" customWidth="1"/>
    <col min="2296" max="2296" width="13.42578125" bestFit="1" customWidth="1"/>
    <col min="2297" max="2297" width="22.28515625" bestFit="1" customWidth="1"/>
    <col min="2298" max="2298" width="27.5703125" bestFit="1" customWidth="1"/>
    <col min="2299" max="2299" width="9.7109375" bestFit="1" customWidth="1"/>
    <col min="2300" max="2301" width="9.7109375" customWidth="1"/>
    <col min="2302" max="2302" width="14.140625" customWidth="1"/>
    <col min="2303" max="2303" width="15.42578125" bestFit="1" customWidth="1"/>
    <col min="2304" max="2304" width="15.140625" bestFit="1" customWidth="1"/>
    <col min="2305" max="2306" width="11.28515625" bestFit="1" customWidth="1"/>
    <col min="2307" max="2307" width="12" customWidth="1"/>
    <col min="2308" max="2308" width="13.140625" customWidth="1"/>
    <col min="2309" max="2314" width="7.7109375" customWidth="1"/>
    <col min="2315" max="2315" width="8.5703125" bestFit="1" customWidth="1"/>
    <col min="2316" max="2317" width="7.7109375" customWidth="1"/>
    <col min="2318" max="2318" width="8.5703125" bestFit="1" customWidth="1"/>
    <col min="2319" max="2319" width="7.7109375" customWidth="1"/>
    <col min="2552" max="2552" width="13.42578125" bestFit="1" customWidth="1"/>
    <col min="2553" max="2553" width="22.28515625" bestFit="1" customWidth="1"/>
    <col min="2554" max="2554" width="27.5703125" bestFit="1" customWidth="1"/>
    <col min="2555" max="2555" width="9.7109375" bestFit="1" customWidth="1"/>
    <col min="2556" max="2557" width="9.7109375" customWidth="1"/>
    <col min="2558" max="2558" width="14.140625" customWidth="1"/>
    <col min="2559" max="2559" width="15.42578125" bestFit="1" customWidth="1"/>
    <col min="2560" max="2560" width="15.140625" bestFit="1" customWidth="1"/>
    <col min="2561" max="2562" width="11.28515625" bestFit="1" customWidth="1"/>
    <col min="2563" max="2563" width="12" customWidth="1"/>
    <col min="2564" max="2564" width="13.140625" customWidth="1"/>
    <col min="2565" max="2570" width="7.7109375" customWidth="1"/>
    <col min="2571" max="2571" width="8.5703125" bestFit="1" customWidth="1"/>
    <col min="2572" max="2573" width="7.7109375" customWidth="1"/>
    <col min="2574" max="2574" width="8.5703125" bestFit="1" customWidth="1"/>
    <col min="2575" max="2575" width="7.7109375" customWidth="1"/>
    <col min="2808" max="2808" width="13.42578125" bestFit="1" customWidth="1"/>
    <col min="2809" max="2809" width="22.28515625" bestFit="1" customWidth="1"/>
    <col min="2810" max="2810" width="27.5703125" bestFit="1" customWidth="1"/>
    <col min="2811" max="2811" width="9.7109375" bestFit="1" customWidth="1"/>
    <col min="2812" max="2813" width="9.7109375" customWidth="1"/>
    <col min="2814" max="2814" width="14.140625" customWidth="1"/>
    <col min="2815" max="2815" width="15.42578125" bestFit="1" customWidth="1"/>
    <col min="2816" max="2816" width="15.140625" bestFit="1" customWidth="1"/>
    <col min="2817" max="2818" width="11.28515625" bestFit="1" customWidth="1"/>
    <col min="2819" max="2819" width="12" customWidth="1"/>
    <col min="2820" max="2820" width="13.140625" customWidth="1"/>
    <col min="2821" max="2826" width="7.7109375" customWidth="1"/>
    <col min="2827" max="2827" width="8.5703125" bestFit="1" customWidth="1"/>
    <col min="2828" max="2829" width="7.7109375" customWidth="1"/>
    <col min="2830" max="2830" width="8.5703125" bestFit="1" customWidth="1"/>
    <col min="2831" max="2831" width="7.7109375" customWidth="1"/>
    <col min="3064" max="3064" width="13.42578125" bestFit="1" customWidth="1"/>
    <col min="3065" max="3065" width="22.28515625" bestFit="1" customWidth="1"/>
    <col min="3066" max="3066" width="27.5703125" bestFit="1" customWidth="1"/>
    <col min="3067" max="3067" width="9.7109375" bestFit="1" customWidth="1"/>
    <col min="3068" max="3069" width="9.7109375" customWidth="1"/>
    <col min="3070" max="3070" width="14.140625" customWidth="1"/>
    <col min="3071" max="3071" width="15.42578125" bestFit="1" customWidth="1"/>
    <col min="3072" max="3072" width="15.140625" bestFit="1" customWidth="1"/>
    <col min="3073" max="3074" width="11.28515625" bestFit="1" customWidth="1"/>
    <col min="3075" max="3075" width="12" customWidth="1"/>
    <col min="3076" max="3076" width="13.140625" customWidth="1"/>
    <col min="3077" max="3082" width="7.7109375" customWidth="1"/>
    <col min="3083" max="3083" width="8.5703125" bestFit="1" customWidth="1"/>
    <col min="3084" max="3085" width="7.7109375" customWidth="1"/>
    <col min="3086" max="3086" width="8.5703125" bestFit="1" customWidth="1"/>
    <col min="3087" max="3087" width="7.7109375" customWidth="1"/>
    <col min="3320" max="3320" width="13.42578125" bestFit="1" customWidth="1"/>
    <col min="3321" max="3321" width="22.28515625" bestFit="1" customWidth="1"/>
    <col min="3322" max="3322" width="27.5703125" bestFit="1" customWidth="1"/>
    <col min="3323" max="3323" width="9.7109375" bestFit="1" customWidth="1"/>
    <col min="3324" max="3325" width="9.7109375" customWidth="1"/>
    <col min="3326" max="3326" width="14.140625" customWidth="1"/>
    <col min="3327" max="3327" width="15.42578125" bestFit="1" customWidth="1"/>
    <col min="3328" max="3328" width="15.140625" bestFit="1" customWidth="1"/>
    <col min="3329" max="3330" width="11.28515625" bestFit="1" customWidth="1"/>
    <col min="3331" max="3331" width="12" customWidth="1"/>
    <col min="3332" max="3332" width="13.140625" customWidth="1"/>
    <col min="3333" max="3338" width="7.7109375" customWidth="1"/>
    <col min="3339" max="3339" width="8.5703125" bestFit="1" customWidth="1"/>
    <col min="3340" max="3341" width="7.7109375" customWidth="1"/>
    <col min="3342" max="3342" width="8.5703125" bestFit="1" customWidth="1"/>
    <col min="3343" max="3343" width="7.7109375" customWidth="1"/>
    <col min="3576" max="3576" width="13.42578125" bestFit="1" customWidth="1"/>
    <col min="3577" max="3577" width="22.28515625" bestFit="1" customWidth="1"/>
    <col min="3578" max="3578" width="27.5703125" bestFit="1" customWidth="1"/>
    <col min="3579" max="3579" width="9.7109375" bestFit="1" customWidth="1"/>
    <col min="3580" max="3581" width="9.7109375" customWidth="1"/>
    <col min="3582" max="3582" width="14.140625" customWidth="1"/>
    <col min="3583" max="3583" width="15.42578125" bestFit="1" customWidth="1"/>
    <col min="3584" max="3584" width="15.140625" bestFit="1" customWidth="1"/>
    <col min="3585" max="3586" width="11.28515625" bestFit="1" customWidth="1"/>
    <col min="3587" max="3587" width="12" customWidth="1"/>
    <col min="3588" max="3588" width="13.140625" customWidth="1"/>
    <col min="3589" max="3594" width="7.7109375" customWidth="1"/>
    <col min="3595" max="3595" width="8.5703125" bestFit="1" customWidth="1"/>
    <col min="3596" max="3597" width="7.7109375" customWidth="1"/>
    <col min="3598" max="3598" width="8.5703125" bestFit="1" customWidth="1"/>
    <col min="3599" max="3599" width="7.7109375" customWidth="1"/>
    <col min="3832" max="3832" width="13.42578125" bestFit="1" customWidth="1"/>
    <col min="3833" max="3833" width="22.28515625" bestFit="1" customWidth="1"/>
    <col min="3834" max="3834" width="27.5703125" bestFit="1" customWidth="1"/>
    <col min="3835" max="3835" width="9.7109375" bestFit="1" customWidth="1"/>
    <col min="3836" max="3837" width="9.7109375" customWidth="1"/>
    <col min="3838" max="3838" width="14.140625" customWidth="1"/>
    <col min="3839" max="3839" width="15.42578125" bestFit="1" customWidth="1"/>
    <col min="3840" max="3840" width="15.140625" bestFit="1" customWidth="1"/>
    <col min="3841" max="3842" width="11.28515625" bestFit="1" customWidth="1"/>
    <col min="3843" max="3843" width="12" customWidth="1"/>
    <col min="3844" max="3844" width="13.140625" customWidth="1"/>
    <col min="3845" max="3850" width="7.7109375" customWidth="1"/>
    <col min="3851" max="3851" width="8.5703125" bestFit="1" customWidth="1"/>
    <col min="3852" max="3853" width="7.7109375" customWidth="1"/>
    <col min="3854" max="3854" width="8.5703125" bestFit="1" customWidth="1"/>
    <col min="3855" max="3855" width="7.7109375" customWidth="1"/>
    <col min="4088" max="4088" width="13.42578125" bestFit="1" customWidth="1"/>
    <col min="4089" max="4089" width="22.28515625" bestFit="1" customWidth="1"/>
    <col min="4090" max="4090" width="27.5703125" bestFit="1" customWidth="1"/>
    <col min="4091" max="4091" width="9.7109375" bestFit="1" customWidth="1"/>
    <col min="4092" max="4093" width="9.7109375" customWidth="1"/>
    <col min="4094" max="4094" width="14.140625" customWidth="1"/>
    <col min="4095" max="4095" width="15.42578125" bestFit="1" customWidth="1"/>
    <col min="4096" max="4096" width="15.140625" bestFit="1" customWidth="1"/>
    <col min="4097" max="4098" width="11.28515625" bestFit="1" customWidth="1"/>
    <col min="4099" max="4099" width="12" customWidth="1"/>
    <col min="4100" max="4100" width="13.140625" customWidth="1"/>
    <col min="4101" max="4106" width="7.7109375" customWidth="1"/>
    <col min="4107" max="4107" width="8.5703125" bestFit="1" customWidth="1"/>
    <col min="4108" max="4109" width="7.7109375" customWidth="1"/>
    <col min="4110" max="4110" width="8.5703125" bestFit="1" customWidth="1"/>
    <col min="4111" max="4111" width="7.7109375" customWidth="1"/>
    <col min="4344" max="4344" width="13.42578125" bestFit="1" customWidth="1"/>
    <col min="4345" max="4345" width="22.28515625" bestFit="1" customWidth="1"/>
    <col min="4346" max="4346" width="27.5703125" bestFit="1" customWidth="1"/>
    <col min="4347" max="4347" width="9.7109375" bestFit="1" customWidth="1"/>
    <col min="4348" max="4349" width="9.7109375" customWidth="1"/>
    <col min="4350" max="4350" width="14.140625" customWidth="1"/>
    <col min="4351" max="4351" width="15.42578125" bestFit="1" customWidth="1"/>
    <col min="4352" max="4352" width="15.140625" bestFit="1" customWidth="1"/>
    <col min="4353" max="4354" width="11.28515625" bestFit="1" customWidth="1"/>
    <col min="4355" max="4355" width="12" customWidth="1"/>
    <col min="4356" max="4356" width="13.140625" customWidth="1"/>
    <col min="4357" max="4362" width="7.7109375" customWidth="1"/>
    <col min="4363" max="4363" width="8.5703125" bestFit="1" customWidth="1"/>
    <col min="4364" max="4365" width="7.7109375" customWidth="1"/>
    <col min="4366" max="4366" width="8.5703125" bestFit="1" customWidth="1"/>
    <col min="4367" max="4367" width="7.7109375" customWidth="1"/>
    <col min="4600" max="4600" width="13.42578125" bestFit="1" customWidth="1"/>
    <col min="4601" max="4601" width="22.28515625" bestFit="1" customWidth="1"/>
    <col min="4602" max="4602" width="27.5703125" bestFit="1" customWidth="1"/>
    <col min="4603" max="4603" width="9.7109375" bestFit="1" customWidth="1"/>
    <col min="4604" max="4605" width="9.7109375" customWidth="1"/>
    <col min="4606" max="4606" width="14.140625" customWidth="1"/>
    <col min="4607" max="4607" width="15.42578125" bestFit="1" customWidth="1"/>
    <col min="4608" max="4608" width="15.140625" bestFit="1" customWidth="1"/>
    <col min="4609" max="4610" width="11.28515625" bestFit="1" customWidth="1"/>
    <col min="4611" max="4611" width="12" customWidth="1"/>
    <col min="4612" max="4612" width="13.140625" customWidth="1"/>
    <col min="4613" max="4618" width="7.7109375" customWidth="1"/>
    <col min="4619" max="4619" width="8.5703125" bestFit="1" customWidth="1"/>
    <col min="4620" max="4621" width="7.7109375" customWidth="1"/>
    <col min="4622" max="4622" width="8.5703125" bestFit="1" customWidth="1"/>
    <col min="4623" max="4623" width="7.7109375" customWidth="1"/>
    <col min="4856" max="4856" width="13.42578125" bestFit="1" customWidth="1"/>
    <col min="4857" max="4857" width="22.28515625" bestFit="1" customWidth="1"/>
    <col min="4858" max="4858" width="27.5703125" bestFit="1" customWidth="1"/>
    <col min="4859" max="4859" width="9.7109375" bestFit="1" customWidth="1"/>
    <col min="4860" max="4861" width="9.7109375" customWidth="1"/>
    <col min="4862" max="4862" width="14.140625" customWidth="1"/>
    <col min="4863" max="4863" width="15.42578125" bestFit="1" customWidth="1"/>
    <col min="4864" max="4864" width="15.140625" bestFit="1" customWidth="1"/>
    <col min="4865" max="4866" width="11.28515625" bestFit="1" customWidth="1"/>
    <col min="4867" max="4867" width="12" customWidth="1"/>
    <col min="4868" max="4868" width="13.140625" customWidth="1"/>
    <col min="4869" max="4874" width="7.7109375" customWidth="1"/>
    <col min="4875" max="4875" width="8.5703125" bestFit="1" customWidth="1"/>
    <col min="4876" max="4877" width="7.7109375" customWidth="1"/>
    <col min="4878" max="4878" width="8.5703125" bestFit="1" customWidth="1"/>
    <col min="4879" max="4879" width="7.7109375" customWidth="1"/>
    <col min="5112" max="5112" width="13.42578125" bestFit="1" customWidth="1"/>
    <col min="5113" max="5113" width="22.28515625" bestFit="1" customWidth="1"/>
    <col min="5114" max="5114" width="27.5703125" bestFit="1" customWidth="1"/>
    <col min="5115" max="5115" width="9.7109375" bestFit="1" customWidth="1"/>
    <col min="5116" max="5117" width="9.7109375" customWidth="1"/>
    <col min="5118" max="5118" width="14.140625" customWidth="1"/>
    <col min="5119" max="5119" width="15.42578125" bestFit="1" customWidth="1"/>
    <col min="5120" max="5120" width="15.140625" bestFit="1" customWidth="1"/>
    <col min="5121" max="5122" width="11.28515625" bestFit="1" customWidth="1"/>
    <col min="5123" max="5123" width="12" customWidth="1"/>
    <col min="5124" max="5124" width="13.140625" customWidth="1"/>
    <col min="5125" max="5130" width="7.7109375" customWidth="1"/>
    <col min="5131" max="5131" width="8.5703125" bestFit="1" customWidth="1"/>
    <col min="5132" max="5133" width="7.7109375" customWidth="1"/>
    <col min="5134" max="5134" width="8.5703125" bestFit="1" customWidth="1"/>
    <col min="5135" max="5135" width="7.7109375" customWidth="1"/>
    <col min="5368" max="5368" width="13.42578125" bestFit="1" customWidth="1"/>
    <col min="5369" max="5369" width="22.28515625" bestFit="1" customWidth="1"/>
    <col min="5370" max="5370" width="27.5703125" bestFit="1" customWidth="1"/>
    <col min="5371" max="5371" width="9.7109375" bestFit="1" customWidth="1"/>
    <col min="5372" max="5373" width="9.7109375" customWidth="1"/>
    <col min="5374" max="5374" width="14.140625" customWidth="1"/>
    <col min="5375" max="5375" width="15.42578125" bestFit="1" customWidth="1"/>
    <col min="5376" max="5376" width="15.140625" bestFit="1" customWidth="1"/>
    <col min="5377" max="5378" width="11.28515625" bestFit="1" customWidth="1"/>
    <col min="5379" max="5379" width="12" customWidth="1"/>
    <col min="5380" max="5380" width="13.140625" customWidth="1"/>
    <col min="5381" max="5386" width="7.7109375" customWidth="1"/>
    <col min="5387" max="5387" width="8.5703125" bestFit="1" customWidth="1"/>
    <col min="5388" max="5389" width="7.7109375" customWidth="1"/>
    <col min="5390" max="5390" width="8.5703125" bestFit="1" customWidth="1"/>
    <col min="5391" max="5391" width="7.7109375" customWidth="1"/>
    <col min="5624" max="5624" width="13.42578125" bestFit="1" customWidth="1"/>
    <col min="5625" max="5625" width="22.28515625" bestFit="1" customWidth="1"/>
    <col min="5626" max="5626" width="27.5703125" bestFit="1" customWidth="1"/>
    <col min="5627" max="5627" width="9.7109375" bestFit="1" customWidth="1"/>
    <col min="5628" max="5629" width="9.7109375" customWidth="1"/>
    <col min="5630" max="5630" width="14.140625" customWidth="1"/>
    <col min="5631" max="5631" width="15.42578125" bestFit="1" customWidth="1"/>
    <col min="5632" max="5632" width="15.140625" bestFit="1" customWidth="1"/>
    <col min="5633" max="5634" width="11.28515625" bestFit="1" customWidth="1"/>
    <col min="5635" max="5635" width="12" customWidth="1"/>
    <col min="5636" max="5636" width="13.140625" customWidth="1"/>
    <col min="5637" max="5642" width="7.7109375" customWidth="1"/>
    <col min="5643" max="5643" width="8.5703125" bestFit="1" customWidth="1"/>
    <col min="5644" max="5645" width="7.7109375" customWidth="1"/>
    <col min="5646" max="5646" width="8.5703125" bestFit="1" customWidth="1"/>
    <col min="5647" max="5647" width="7.7109375" customWidth="1"/>
    <col min="5880" max="5880" width="13.42578125" bestFit="1" customWidth="1"/>
    <col min="5881" max="5881" width="22.28515625" bestFit="1" customWidth="1"/>
    <col min="5882" max="5882" width="27.5703125" bestFit="1" customWidth="1"/>
    <col min="5883" max="5883" width="9.7109375" bestFit="1" customWidth="1"/>
    <col min="5884" max="5885" width="9.7109375" customWidth="1"/>
    <col min="5886" max="5886" width="14.140625" customWidth="1"/>
    <col min="5887" max="5887" width="15.42578125" bestFit="1" customWidth="1"/>
    <col min="5888" max="5888" width="15.140625" bestFit="1" customWidth="1"/>
    <col min="5889" max="5890" width="11.28515625" bestFit="1" customWidth="1"/>
    <col min="5891" max="5891" width="12" customWidth="1"/>
    <col min="5892" max="5892" width="13.140625" customWidth="1"/>
    <col min="5893" max="5898" width="7.7109375" customWidth="1"/>
    <col min="5899" max="5899" width="8.5703125" bestFit="1" customWidth="1"/>
    <col min="5900" max="5901" width="7.7109375" customWidth="1"/>
    <col min="5902" max="5902" width="8.5703125" bestFit="1" customWidth="1"/>
    <col min="5903" max="5903" width="7.7109375" customWidth="1"/>
    <col min="6136" max="6136" width="13.42578125" bestFit="1" customWidth="1"/>
    <col min="6137" max="6137" width="22.28515625" bestFit="1" customWidth="1"/>
    <col min="6138" max="6138" width="27.5703125" bestFit="1" customWidth="1"/>
    <col min="6139" max="6139" width="9.7109375" bestFit="1" customWidth="1"/>
    <col min="6140" max="6141" width="9.7109375" customWidth="1"/>
    <col min="6142" max="6142" width="14.140625" customWidth="1"/>
    <col min="6143" max="6143" width="15.42578125" bestFit="1" customWidth="1"/>
    <col min="6144" max="6144" width="15.140625" bestFit="1" customWidth="1"/>
    <col min="6145" max="6146" width="11.28515625" bestFit="1" customWidth="1"/>
    <col min="6147" max="6147" width="12" customWidth="1"/>
    <col min="6148" max="6148" width="13.140625" customWidth="1"/>
    <col min="6149" max="6154" width="7.7109375" customWidth="1"/>
    <col min="6155" max="6155" width="8.5703125" bestFit="1" customWidth="1"/>
    <col min="6156" max="6157" width="7.7109375" customWidth="1"/>
    <col min="6158" max="6158" width="8.5703125" bestFit="1" customWidth="1"/>
    <col min="6159" max="6159" width="7.7109375" customWidth="1"/>
    <col min="6392" max="6392" width="13.42578125" bestFit="1" customWidth="1"/>
    <col min="6393" max="6393" width="22.28515625" bestFit="1" customWidth="1"/>
    <col min="6394" max="6394" width="27.5703125" bestFit="1" customWidth="1"/>
    <col min="6395" max="6395" width="9.7109375" bestFit="1" customWidth="1"/>
    <col min="6396" max="6397" width="9.7109375" customWidth="1"/>
    <col min="6398" max="6398" width="14.140625" customWidth="1"/>
    <col min="6399" max="6399" width="15.42578125" bestFit="1" customWidth="1"/>
    <col min="6400" max="6400" width="15.140625" bestFit="1" customWidth="1"/>
    <col min="6401" max="6402" width="11.28515625" bestFit="1" customWidth="1"/>
    <col min="6403" max="6403" width="12" customWidth="1"/>
    <col min="6404" max="6404" width="13.140625" customWidth="1"/>
    <col min="6405" max="6410" width="7.7109375" customWidth="1"/>
    <col min="6411" max="6411" width="8.5703125" bestFit="1" customWidth="1"/>
    <col min="6412" max="6413" width="7.7109375" customWidth="1"/>
    <col min="6414" max="6414" width="8.5703125" bestFit="1" customWidth="1"/>
    <col min="6415" max="6415" width="7.7109375" customWidth="1"/>
    <col min="6648" max="6648" width="13.42578125" bestFit="1" customWidth="1"/>
    <col min="6649" max="6649" width="22.28515625" bestFit="1" customWidth="1"/>
    <col min="6650" max="6650" width="27.5703125" bestFit="1" customWidth="1"/>
    <col min="6651" max="6651" width="9.7109375" bestFit="1" customWidth="1"/>
    <col min="6652" max="6653" width="9.7109375" customWidth="1"/>
    <col min="6654" max="6654" width="14.140625" customWidth="1"/>
    <col min="6655" max="6655" width="15.42578125" bestFit="1" customWidth="1"/>
    <col min="6656" max="6656" width="15.140625" bestFit="1" customWidth="1"/>
    <col min="6657" max="6658" width="11.28515625" bestFit="1" customWidth="1"/>
    <col min="6659" max="6659" width="12" customWidth="1"/>
    <col min="6660" max="6660" width="13.140625" customWidth="1"/>
    <col min="6661" max="6666" width="7.7109375" customWidth="1"/>
    <col min="6667" max="6667" width="8.5703125" bestFit="1" customWidth="1"/>
    <col min="6668" max="6669" width="7.7109375" customWidth="1"/>
    <col min="6670" max="6670" width="8.5703125" bestFit="1" customWidth="1"/>
    <col min="6671" max="6671" width="7.7109375" customWidth="1"/>
    <col min="6904" max="6904" width="13.42578125" bestFit="1" customWidth="1"/>
    <col min="6905" max="6905" width="22.28515625" bestFit="1" customWidth="1"/>
    <col min="6906" max="6906" width="27.5703125" bestFit="1" customWidth="1"/>
    <col min="6907" max="6907" width="9.7109375" bestFit="1" customWidth="1"/>
    <col min="6908" max="6909" width="9.7109375" customWidth="1"/>
    <col min="6910" max="6910" width="14.140625" customWidth="1"/>
    <col min="6911" max="6911" width="15.42578125" bestFit="1" customWidth="1"/>
    <col min="6912" max="6912" width="15.140625" bestFit="1" customWidth="1"/>
    <col min="6913" max="6914" width="11.28515625" bestFit="1" customWidth="1"/>
    <col min="6915" max="6915" width="12" customWidth="1"/>
    <col min="6916" max="6916" width="13.140625" customWidth="1"/>
    <col min="6917" max="6922" width="7.7109375" customWidth="1"/>
    <col min="6923" max="6923" width="8.5703125" bestFit="1" customWidth="1"/>
    <col min="6924" max="6925" width="7.7109375" customWidth="1"/>
    <col min="6926" max="6926" width="8.5703125" bestFit="1" customWidth="1"/>
    <col min="6927" max="6927" width="7.7109375" customWidth="1"/>
    <col min="7160" max="7160" width="13.42578125" bestFit="1" customWidth="1"/>
    <col min="7161" max="7161" width="22.28515625" bestFit="1" customWidth="1"/>
    <col min="7162" max="7162" width="27.5703125" bestFit="1" customWidth="1"/>
    <col min="7163" max="7163" width="9.7109375" bestFit="1" customWidth="1"/>
    <col min="7164" max="7165" width="9.7109375" customWidth="1"/>
    <col min="7166" max="7166" width="14.140625" customWidth="1"/>
    <col min="7167" max="7167" width="15.42578125" bestFit="1" customWidth="1"/>
    <col min="7168" max="7168" width="15.140625" bestFit="1" customWidth="1"/>
    <col min="7169" max="7170" width="11.28515625" bestFit="1" customWidth="1"/>
    <col min="7171" max="7171" width="12" customWidth="1"/>
    <col min="7172" max="7172" width="13.140625" customWidth="1"/>
    <col min="7173" max="7178" width="7.7109375" customWidth="1"/>
    <col min="7179" max="7179" width="8.5703125" bestFit="1" customWidth="1"/>
    <col min="7180" max="7181" width="7.7109375" customWidth="1"/>
    <col min="7182" max="7182" width="8.5703125" bestFit="1" customWidth="1"/>
    <col min="7183" max="7183" width="7.7109375" customWidth="1"/>
    <col min="7416" max="7416" width="13.42578125" bestFit="1" customWidth="1"/>
    <col min="7417" max="7417" width="22.28515625" bestFit="1" customWidth="1"/>
    <col min="7418" max="7418" width="27.5703125" bestFit="1" customWidth="1"/>
    <col min="7419" max="7419" width="9.7109375" bestFit="1" customWidth="1"/>
    <col min="7420" max="7421" width="9.7109375" customWidth="1"/>
    <col min="7422" max="7422" width="14.140625" customWidth="1"/>
    <col min="7423" max="7423" width="15.42578125" bestFit="1" customWidth="1"/>
    <col min="7424" max="7424" width="15.140625" bestFit="1" customWidth="1"/>
    <col min="7425" max="7426" width="11.28515625" bestFit="1" customWidth="1"/>
    <col min="7427" max="7427" width="12" customWidth="1"/>
    <col min="7428" max="7428" width="13.140625" customWidth="1"/>
    <col min="7429" max="7434" width="7.7109375" customWidth="1"/>
    <col min="7435" max="7435" width="8.5703125" bestFit="1" customWidth="1"/>
    <col min="7436" max="7437" width="7.7109375" customWidth="1"/>
    <col min="7438" max="7438" width="8.5703125" bestFit="1" customWidth="1"/>
    <col min="7439" max="7439" width="7.7109375" customWidth="1"/>
    <col min="7672" max="7672" width="13.42578125" bestFit="1" customWidth="1"/>
    <col min="7673" max="7673" width="22.28515625" bestFit="1" customWidth="1"/>
    <col min="7674" max="7674" width="27.5703125" bestFit="1" customWidth="1"/>
    <col min="7675" max="7675" width="9.7109375" bestFit="1" customWidth="1"/>
    <col min="7676" max="7677" width="9.7109375" customWidth="1"/>
    <col min="7678" max="7678" width="14.140625" customWidth="1"/>
    <col min="7679" max="7679" width="15.42578125" bestFit="1" customWidth="1"/>
    <col min="7680" max="7680" width="15.140625" bestFit="1" customWidth="1"/>
    <col min="7681" max="7682" width="11.28515625" bestFit="1" customWidth="1"/>
    <col min="7683" max="7683" width="12" customWidth="1"/>
    <col min="7684" max="7684" width="13.140625" customWidth="1"/>
    <col min="7685" max="7690" width="7.7109375" customWidth="1"/>
    <col min="7691" max="7691" width="8.5703125" bestFit="1" customWidth="1"/>
    <col min="7692" max="7693" width="7.7109375" customWidth="1"/>
    <col min="7694" max="7694" width="8.5703125" bestFit="1" customWidth="1"/>
    <col min="7695" max="7695" width="7.7109375" customWidth="1"/>
    <col min="7928" max="7928" width="13.42578125" bestFit="1" customWidth="1"/>
    <col min="7929" max="7929" width="22.28515625" bestFit="1" customWidth="1"/>
    <col min="7930" max="7930" width="27.5703125" bestFit="1" customWidth="1"/>
    <col min="7931" max="7931" width="9.7109375" bestFit="1" customWidth="1"/>
    <col min="7932" max="7933" width="9.7109375" customWidth="1"/>
    <col min="7934" max="7934" width="14.140625" customWidth="1"/>
    <col min="7935" max="7935" width="15.42578125" bestFit="1" customWidth="1"/>
    <col min="7936" max="7936" width="15.140625" bestFit="1" customWidth="1"/>
    <col min="7937" max="7938" width="11.28515625" bestFit="1" customWidth="1"/>
    <col min="7939" max="7939" width="12" customWidth="1"/>
    <col min="7940" max="7940" width="13.140625" customWidth="1"/>
    <col min="7941" max="7946" width="7.7109375" customWidth="1"/>
    <col min="7947" max="7947" width="8.5703125" bestFit="1" customWidth="1"/>
    <col min="7948" max="7949" width="7.7109375" customWidth="1"/>
    <col min="7950" max="7950" width="8.5703125" bestFit="1" customWidth="1"/>
    <col min="7951" max="7951" width="7.7109375" customWidth="1"/>
    <col min="8184" max="8184" width="13.42578125" bestFit="1" customWidth="1"/>
    <col min="8185" max="8185" width="22.28515625" bestFit="1" customWidth="1"/>
    <col min="8186" max="8186" width="27.5703125" bestFit="1" customWidth="1"/>
    <col min="8187" max="8187" width="9.7109375" bestFit="1" customWidth="1"/>
    <col min="8188" max="8189" width="9.7109375" customWidth="1"/>
    <col min="8190" max="8190" width="14.140625" customWidth="1"/>
    <col min="8191" max="8191" width="15.42578125" bestFit="1" customWidth="1"/>
    <col min="8192" max="8192" width="15.140625" bestFit="1" customWidth="1"/>
    <col min="8193" max="8194" width="11.28515625" bestFit="1" customWidth="1"/>
    <col min="8195" max="8195" width="12" customWidth="1"/>
    <col min="8196" max="8196" width="13.140625" customWidth="1"/>
    <col min="8197" max="8202" width="7.7109375" customWidth="1"/>
    <col min="8203" max="8203" width="8.5703125" bestFit="1" customWidth="1"/>
    <col min="8204" max="8205" width="7.7109375" customWidth="1"/>
    <col min="8206" max="8206" width="8.5703125" bestFit="1" customWidth="1"/>
    <col min="8207" max="8207" width="7.7109375" customWidth="1"/>
    <col min="8440" max="8440" width="13.42578125" bestFit="1" customWidth="1"/>
    <col min="8441" max="8441" width="22.28515625" bestFit="1" customWidth="1"/>
    <col min="8442" max="8442" width="27.5703125" bestFit="1" customWidth="1"/>
    <col min="8443" max="8443" width="9.7109375" bestFit="1" customWidth="1"/>
    <col min="8444" max="8445" width="9.7109375" customWidth="1"/>
    <col min="8446" max="8446" width="14.140625" customWidth="1"/>
    <col min="8447" max="8447" width="15.42578125" bestFit="1" customWidth="1"/>
    <col min="8448" max="8448" width="15.140625" bestFit="1" customWidth="1"/>
    <col min="8449" max="8450" width="11.28515625" bestFit="1" customWidth="1"/>
    <col min="8451" max="8451" width="12" customWidth="1"/>
    <col min="8452" max="8452" width="13.140625" customWidth="1"/>
    <col min="8453" max="8458" width="7.7109375" customWidth="1"/>
    <col min="8459" max="8459" width="8.5703125" bestFit="1" customWidth="1"/>
    <col min="8460" max="8461" width="7.7109375" customWidth="1"/>
    <col min="8462" max="8462" width="8.5703125" bestFit="1" customWidth="1"/>
    <col min="8463" max="8463" width="7.7109375" customWidth="1"/>
    <col min="8696" max="8696" width="13.42578125" bestFit="1" customWidth="1"/>
    <col min="8697" max="8697" width="22.28515625" bestFit="1" customWidth="1"/>
    <col min="8698" max="8698" width="27.5703125" bestFit="1" customWidth="1"/>
    <col min="8699" max="8699" width="9.7109375" bestFit="1" customWidth="1"/>
    <col min="8700" max="8701" width="9.7109375" customWidth="1"/>
    <col min="8702" max="8702" width="14.140625" customWidth="1"/>
    <col min="8703" max="8703" width="15.42578125" bestFit="1" customWidth="1"/>
    <col min="8704" max="8704" width="15.140625" bestFit="1" customWidth="1"/>
    <col min="8705" max="8706" width="11.28515625" bestFit="1" customWidth="1"/>
    <col min="8707" max="8707" width="12" customWidth="1"/>
    <col min="8708" max="8708" width="13.140625" customWidth="1"/>
    <col min="8709" max="8714" width="7.7109375" customWidth="1"/>
    <col min="8715" max="8715" width="8.5703125" bestFit="1" customWidth="1"/>
    <col min="8716" max="8717" width="7.7109375" customWidth="1"/>
    <col min="8718" max="8718" width="8.5703125" bestFit="1" customWidth="1"/>
    <col min="8719" max="8719" width="7.7109375" customWidth="1"/>
    <col min="8952" max="8952" width="13.42578125" bestFit="1" customWidth="1"/>
    <col min="8953" max="8953" width="22.28515625" bestFit="1" customWidth="1"/>
    <col min="8954" max="8954" width="27.5703125" bestFit="1" customWidth="1"/>
    <col min="8955" max="8955" width="9.7109375" bestFit="1" customWidth="1"/>
    <col min="8956" max="8957" width="9.7109375" customWidth="1"/>
    <col min="8958" max="8958" width="14.140625" customWidth="1"/>
    <col min="8959" max="8959" width="15.42578125" bestFit="1" customWidth="1"/>
    <col min="8960" max="8960" width="15.140625" bestFit="1" customWidth="1"/>
    <col min="8961" max="8962" width="11.28515625" bestFit="1" customWidth="1"/>
    <col min="8963" max="8963" width="12" customWidth="1"/>
    <col min="8964" max="8964" width="13.140625" customWidth="1"/>
    <col min="8965" max="8970" width="7.7109375" customWidth="1"/>
    <col min="8971" max="8971" width="8.5703125" bestFit="1" customWidth="1"/>
    <col min="8972" max="8973" width="7.7109375" customWidth="1"/>
    <col min="8974" max="8974" width="8.5703125" bestFit="1" customWidth="1"/>
    <col min="8975" max="8975" width="7.7109375" customWidth="1"/>
    <col min="9208" max="9208" width="13.42578125" bestFit="1" customWidth="1"/>
    <col min="9209" max="9209" width="22.28515625" bestFit="1" customWidth="1"/>
    <col min="9210" max="9210" width="27.5703125" bestFit="1" customWidth="1"/>
    <col min="9211" max="9211" width="9.7109375" bestFit="1" customWidth="1"/>
    <col min="9212" max="9213" width="9.7109375" customWidth="1"/>
    <col min="9214" max="9214" width="14.140625" customWidth="1"/>
    <col min="9215" max="9215" width="15.42578125" bestFit="1" customWidth="1"/>
    <col min="9216" max="9216" width="15.140625" bestFit="1" customWidth="1"/>
    <col min="9217" max="9218" width="11.28515625" bestFit="1" customWidth="1"/>
    <col min="9219" max="9219" width="12" customWidth="1"/>
    <col min="9220" max="9220" width="13.140625" customWidth="1"/>
    <col min="9221" max="9226" width="7.7109375" customWidth="1"/>
    <col min="9227" max="9227" width="8.5703125" bestFit="1" customWidth="1"/>
    <col min="9228" max="9229" width="7.7109375" customWidth="1"/>
    <col min="9230" max="9230" width="8.5703125" bestFit="1" customWidth="1"/>
    <col min="9231" max="9231" width="7.7109375" customWidth="1"/>
    <col min="9464" max="9464" width="13.42578125" bestFit="1" customWidth="1"/>
    <col min="9465" max="9465" width="22.28515625" bestFit="1" customWidth="1"/>
    <col min="9466" max="9466" width="27.5703125" bestFit="1" customWidth="1"/>
    <col min="9467" max="9467" width="9.7109375" bestFit="1" customWidth="1"/>
    <col min="9468" max="9469" width="9.7109375" customWidth="1"/>
    <col min="9470" max="9470" width="14.140625" customWidth="1"/>
    <col min="9471" max="9471" width="15.42578125" bestFit="1" customWidth="1"/>
    <col min="9472" max="9472" width="15.140625" bestFit="1" customWidth="1"/>
    <col min="9473" max="9474" width="11.28515625" bestFit="1" customWidth="1"/>
    <col min="9475" max="9475" width="12" customWidth="1"/>
    <col min="9476" max="9476" width="13.140625" customWidth="1"/>
    <col min="9477" max="9482" width="7.7109375" customWidth="1"/>
    <col min="9483" max="9483" width="8.5703125" bestFit="1" customWidth="1"/>
    <col min="9484" max="9485" width="7.7109375" customWidth="1"/>
    <col min="9486" max="9486" width="8.5703125" bestFit="1" customWidth="1"/>
    <col min="9487" max="9487" width="7.7109375" customWidth="1"/>
    <col min="9720" max="9720" width="13.42578125" bestFit="1" customWidth="1"/>
    <col min="9721" max="9721" width="22.28515625" bestFit="1" customWidth="1"/>
    <col min="9722" max="9722" width="27.5703125" bestFit="1" customWidth="1"/>
    <col min="9723" max="9723" width="9.7109375" bestFit="1" customWidth="1"/>
    <col min="9724" max="9725" width="9.7109375" customWidth="1"/>
    <col min="9726" max="9726" width="14.140625" customWidth="1"/>
    <col min="9727" max="9727" width="15.42578125" bestFit="1" customWidth="1"/>
    <col min="9728" max="9728" width="15.140625" bestFit="1" customWidth="1"/>
    <col min="9729" max="9730" width="11.28515625" bestFit="1" customWidth="1"/>
    <col min="9731" max="9731" width="12" customWidth="1"/>
    <col min="9732" max="9732" width="13.140625" customWidth="1"/>
    <col min="9733" max="9738" width="7.7109375" customWidth="1"/>
    <col min="9739" max="9739" width="8.5703125" bestFit="1" customWidth="1"/>
    <col min="9740" max="9741" width="7.7109375" customWidth="1"/>
    <col min="9742" max="9742" width="8.5703125" bestFit="1" customWidth="1"/>
    <col min="9743" max="9743" width="7.7109375" customWidth="1"/>
    <col min="9976" max="9976" width="13.42578125" bestFit="1" customWidth="1"/>
    <col min="9977" max="9977" width="22.28515625" bestFit="1" customWidth="1"/>
    <col min="9978" max="9978" width="27.5703125" bestFit="1" customWidth="1"/>
    <col min="9979" max="9979" width="9.7109375" bestFit="1" customWidth="1"/>
    <col min="9980" max="9981" width="9.7109375" customWidth="1"/>
    <col min="9982" max="9982" width="14.140625" customWidth="1"/>
    <col min="9983" max="9983" width="15.42578125" bestFit="1" customWidth="1"/>
    <col min="9984" max="9984" width="15.140625" bestFit="1" customWidth="1"/>
    <col min="9985" max="9986" width="11.28515625" bestFit="1" customWidth="1"/>
    <col min="9987" max="9987" width="12" customWidth="1"/>
    <col min="9988" max="9988" width="13.140625" customWidth="1"/>
    <col min="9989" max="9994" width="7.7109375" customWidth="1"/>
    <col min="9995" max="9995" width="8.5703125" bestFit="1" customWidth="1"/>
    <col min="9996" max="9997" width="7.7109375" customWidth="1"/>
    <col min="9998" max="9998" width="8.5703125" bestFit="1" customWidth="1"/>
    <col min="9999" max="9999" width="7.7109375" customWidth="1"/>
    <col min="10232" max="10232" width="13.42578125" bestFit="1" customWidth="1"/>
    <col min="10233" max="10233" width="22.28515625" bestFit="1" customWidth="1"/>
    <col min="10234" max="10234" width="27.5703125" bestFit="1" customWidth="1"/>
    <col min="10235" max="10235" width="9.7109375" bestFit="1" customWidth="1"/>
    <col min="10236" max="10237" width="9.7109375" customWidth="1"/>
    <col min="10238" max="10238" width="14.140625" customWidth="1"/>
    <col min="10239" max="10239" width="15.42578125" bestFit="1" customWidth="1"/>
    <col min="10240" max="10240" width="15.140625" bestFit="1" customWidth="1"/>
    <col min="10241" max="10242" width="11.28515625" bestFit="1" customWidth="1"/>
    <col min="10243" max="10243" width="12" customWidth="1"/>
    <col min="10244" max="10244" width="13.140625" customWidth="1"/>
    <col min="10245" max="10250" width="7.7109375" customWidth="1"/>
    <col min="10251" max="10251" width="8.5703125" bestFit="1" customWidth="1"/>
    <col min="10252" max="10253" width="7.7109375" customWidth="1"/>
    <col min="10254" max="10254" width="8.5703125" bestFit="1" customWidth="1"/>
    <col min="10255" max="10255" width="7.7109375" customWidth="1"/>
    <col min="10488" max="10488" width="13.42578125" bestFit="1" customWidth="1"/>
    <col min="10489" max="10489" width="22.28515625" bestFit="1" customWidth="1"/>
    <col min="10490" max="10490" width="27.5703125" bestFit="1" customWidth="1"/>
    <col min="10491" max="10491" width="9.7109375" bestFit="1" customWidth="1"/>
    <col min="10492" max="10493" width="9.7109375" customWidth="1"/>
    <col min="10494" max="10494" width="14.140625" customWidth="1"/>
    <col min="10495" max="10495" width="15.42578125" bestFit="1" customWidth="1"/>
    <col min="10496" max="10496" width="15.140625" bestFit="1" customWidth="1"/>
    <col min="10497" max="10498" width="11.28515625" bestFit="1" customWidth="1"/>
    <col min="10499" max="10499" width="12" customWidth="1"/>
    <col min="10500" max="10500" width="13.140625" customWidth="1"/>
    <col min="10501" max="10506" width="7.7109375" customWidth="1"/>
    <col min="10507" max="10507" width="8.5703125" bestFit="1" customWidth="1"/>
    <col min="10508" max="10509" width="7.7109375" customWidth="1"/>
    <col min="10510" max="10510" width="8.5703125" bestFit="1" customWidth="1"/>
    <col min="10511" max="10511" width="7.7109375" customWidth="1"/>
    <col min="10744" max="10744" width="13.42578125" bestFit="1" customWidth="1"/>
    <col min="10745" max="10745" width="22.28515625" bestFit="1" customWidth="1"/>
    <col min="10746" max="10746" width="27.5703125" bestFit="1" customWidth="1"/>
    <col min="10747" max="10747" width="9.7109375" bestFit="1" customWidth="1"/>
    <col min="10748" max="10749" width="9.7109375" customWidth="1"/>
    <col min="10750" max="10750" width="14.140625" customWidth="1"/>
    <col min="10751" max="10751" width="15.42578125" bestFit="1" customWidth="1"/>
    <col min="10752" max="10752" width="15.140625" bestFit="1" customWidth="1"/>
    <col min="10753" max="10754" width="11.28515625" bestFit="1" customWidth="1"/>
    <col min="10755" max="10755" width="12" customWidth="1"/>
    <col min="10756" max="10756" width="13.140625" customWidth="1"/>
    <col min="10757" max="10762" width="7.7109375" customWidth="1"/>
    <col min="10763" max="10763" width="8.5703125" bestFit="1" customWidth="1"/>
    <col min="10764" max="10765" width="7.7109375" customWidth="1"/>
    <col min="10766" max="10766" width="8.5703125" bestFit="1" customWidth="1"/>
    <col min="10767" max="10767" width="7.7109375" customWidth="1"/>
    <col min="11000" max="11000" width="13.42578125" bestFit="1" customWidth="1"/>
    <col min="11001" max="11001" width="22.28515625" bestFit="1" customWidth="1"/>
    <col min="11002" max="11002" width="27.5703125" bestFit="1" customWidth="1"/>
    <col min="11003" max="11003" width="9.7109375" bestFit="1" customWidth="1"/>
    <col min="11004" max="11005" width="9.7109375" customWidth="1"/>
    <col min="11006" max="11006" width="14.140625" customWidth="1"/>
    <col min="11007" max="11007" width="15.42578125" bestFit="1" customWidth="1"/>
    <col min="11008" max="11008" width="15.140625" bestFit="1" customWidth="1"/>
    <col min="11009" max="11010" width="11.28515625" bestFit="1" customWidth="1"/>
    <col min="11011" max="11011" width="12" customWidth="1"/>
    <col min="11012" max="11012" width="13.140625" customWidth="1"/>
    <col min="11013" max="11018" width="7.7109375" customWidth="1"/>
    <col min="11019" max="11019" width="8.5703125" bestFit="1" customWidth="1"/>
    <col min="11020" max="11021" width="7.7109375" customWidth="1"/>
    <col min="11022" max="11022" width="8.5703125" bestFit="1" customWidth="1"/>
    <col min="11023" max="11023" width="7.7109375" customWidth="1"/>
    <col min="11256" max="11256" width="13.42578125" bestFit="1" customWidth="1"/>
    <col min="11257" max="11257" width="22.28515625" bestFit="1" customWidth="1"/>
    <col min="11258" max="11258" width="27.5703125" bestFit="1" customWidth="1"/>
    <col min="11259" max="11259" width="9.7109375" bestFit="1" customWidth="1"/>
    <col min="11260" max="11261" width="9.7109375" customWidth="1"/>
    <col min="11262" max="11262" width="14.140625" customWidth="1"/>
    <col min="11263" max="11263" width="15.42578125" bestFit="1" customWidth="1"/>
    <col min="11264" max="11264" width="15.140625" bestFit="1" customWidth="1"/>
    <col min="11265" max="11266" width="11.28515625" bestFit="1" customWidth="1"/>
    <col min="11267" max="11267" width="12" customWidth="1"/>
    <col min="11268" max="11268" width="13.140625" customWidth="1"/>
    <col min="11269" max="11274" width="7.7109375" customWidth="1"/>
    <col min="11275" max="11275" width="8.5703125" bestFit="1" customWidth="1"/>
    <col min="11276" max="11277" width="7.7109375" customWidth="1"/>
    <col min="11278" max="11278" width="8.5703125" bestFit="1" customWidth="1"/>
    <col min="11279" max="11279" width="7.7109375" customWidth="1"/>
    <col min="11512" max="11512" width="13.42578125" bestFit="1" customWidth="1"/>
    <col min="11513" max="11513" width="22.28515625" bestFit="1" customWidth="1"/>
    <col min="11514" max="11514" width="27.5703125" bestFit="1" customWidth="1"/>
    <col min="11515" max="11515" width="9.7109375" bestFit="1" customWidth="1"/>
    <col min="11516" max="11517" width="9.7109375" customWidth="1"/>
    <col min="11518" max="11518" width="14.140625" customWidth="1"/>
    <col min="11519" max="11519" width="15.42578125" bestFit="1" customWidth="1"/>
    <col min="11520" max="11520" width="15.140625" bestFit="1" customWidth="1"/>
    <col min="11521" max="11522" width="11.28515625" bestFit="1" customWidth="1"/>
    <col min="11523" max="11523" width="12" customWidth="1"/>
    <col min="11524" max="11524" width="13.140625" customWidth="1"/>
    <col min="11525" max="11530" width="7.7109375" customWidth="1"/>
    <col min="11531" max="11531" width="8.5703125" bestFit="1" customWidth="1"/>
    <col min="11532" max="11533" width="7.7109375" customWidth="1"/>
    <col min="11534" max="11534" width="8.5703125" bestFit="1" customWidth="1"/>
    <col min="11535" max="11535" width="7.7109375" customWidth="1"/>
    <col min="11768" max="11768" width="13.42578125" bestFit="1" customWidth="1"/>
    <col min="11769" max="11769" width="22.28515625" bestFit="1" customWidth="1"/>
    <col min="11770" max="11770" width="27.5703125" bestFit="1" customWidth="1"/>
    <col min="11771" max="11771" width="9.7109375" bestFit="1" customWidth="1"/>
    <col min="11772" max="11773" width="9.7109375" customWidth="1"/>
    <col min="11774" max="11774" width="14.140625" customWidth="1"/>
    <col min="11775" max="11775" width="15.42578125" bestFit="1" customWidth="1"/>
    <col min="11776" max="11776" width="15.140625" bestFit="1" customWidth="1"/>
    <col min="11777" max="11778" width="11.28515625" bestFit="1" customWidth="1"/>
    <col min="11779" max="11779" width="12" customWidth="1"/>
    <col min="11780" max="11780" width="13.140625" customWidth="1"/>
    <col min="11781" max="11786" width="7.7109375" customWidth="1"/>
    <col min="11787" max="11787" width="8.5703125" bestFit="1" customWidth="1"/>
    <col min="11788" max="11789" width="7.7109375" customWidth="1"/>
    <col min="11790" max="11790" width="8.5703125" bestFit="1" customWidth="1"/>
    <col min="11791" max="11791" width="7.7109375" customWidth="1"/>
    <col min="12024" max="12024" width="13.42578125" bestFit="1" customWidth="1"/>
    <col min="12025" max="12025" width="22.28515625" bestFit="1" customWidth="1"/>
    <col min="12026" max="12026" width="27.5703125" bestFit="1" customWidth="1"/>
    <col min="12027" max="12027" width="9.7109375" bestFit="1" customWidth="1"/>
    <col min="12028" max="12029" width="9.7109375" customWidth="1"/>
    <col min="12030" max="12030" width="14.140625" customWidth="1"/>
    <col min="12031" max="12031" width="15.42578125" bestFit="1" customWidth="1"/>
    <col min="12032" max="12032" width="15.140625" bestFit="1" customWidth="1"/>
    <col min="12033" max="12034" width="11.28515625" bestFit="1" customWidth="1"/>
    <col min="12035" max="12035" width="12" customWidth="1"/>
    <col min="12036" max="12036" width="13.140625" customWidth="1"/>
    <col min="12037" max="12042" width="7.7109375" customWidth="1"/>
    <col min="12043" max="12043" width="8.5703125" bestFit="1" customWidth="1"/>
    <col min="12044" max="12045" width="7.7109375" customWidth="1"/>
    <col min="12046" max="12046" width="8.5703125" bestFit="1" customWidth="1"/>
    <col min="12047" max="12047" width="7.7109375" customWidth="1"/>
    <col min="12280" max="12280" width="13.42578125" bestFit="1" customWidth="1"/>
    <col min="12281" max="12281" width="22.28515625" bestFit="1" customWidth="1"/>
    <col min="12282" max="12282" width="27.5703125" bestFit="1" customWidth="1"/>
    <col min="12283" max="12283" width="9.7109375" bestFit="1" customWidth="1"/>
    <col min="12284" max="12285" width="9.7109375" customWidth="1"/>
    <col min="12286" max="12286" width="14.140625" customWidth="1"/>
    <col min="12287" max="12287" width="15.42578125" bestFit="1" customWidth="1"/>
    <col min="12288" max="12288" width="15.140625" bestFit="1" customWidth="1"/>
    <col min="12289" max="12290" width="11.28515625" bestFit="1" customWidth="1"/>
    <col min="12291" max="12291" width="12" customWidth="1"/>
    <col min="12292" max="12292" width="13.140625" customWidth="1"/>
    <col min="12293" max="12298" width="7.7109375" customWidth="1"/>
    <col min="12299" max="12299" width="8.5703125" bestFit="1" customWidth="1"/>
    <col min="12300" max="12301" width="7.7109375" customWidth="1"/>
    <col min="12302" max="12302" width="8.5703125" bestFit="1" customWidth="1"/>
    <col min="12303" max="12303" width="7.7109375" customWidth="1"/>
    <col min="12536" max="12536" width="13.42578125" bestFit="1" customWidth="1"/>
    <col min="12537" max="12537" width="22.28515625" bestFit="1" customWidth="1"/>
    <col min="12538" max="12538" width="27.5703125" bestFit="1" customWidth="1"/>
    <col min="12539" max="12539" width="9.7109375" bestFit="1" customWidth="1"/>
    <col min="12540" max="12541" width="9.7109375" customWidth="1"/>
    <col min="12542" max="12542" width="14.140625" customWidth="1"/>
    <col min="12543" max="12543" width="15.42578125" bestFit="1" customWidth="1"/>
    <col min="12544" max="12544" width="15.140625" bestFit="1" customWidth="1"/>
    <col min="12545" max="12546" width="11.28515625" bestFit="1" customWidth="1"/>
    <col min="12547" max="12547" width="12" customWidth="1"/>
    <col min="12548" max="12548" width="13.140625" customWidth="1"/>
    <col min="12549" max="12554" width="7.7109375" customWidth="1"/>
    <col min="12555" max="12555" width="8.5703125" bestFit="1" customWidth="1"/>
    <col min="12556" max="12557" width="7.7109375" customWidth="1"/>
    <col min="12558" max="12558" width="8.5703125" bestFit="1" customWidth="1"/>
    <col min="12559" max="12559" width="7.7109375" customWidth="1"/>
    <col min="12792" max="12792" width="13.42578125" bestFit="1" customWidth="1"/>
    <col min="12793" max="12793" width="22.28515625" bestFit="1" customWidth="1"/>
    <col min="12794" max="12794" width="27.5703125" bestFit="1" customWidth="1"/>
    <col min="12795" max="12795" width="9.7109375" bestFit="1" customWidth="1"/>
    <col min="12796" max="12797" width="9.7109375" customWidth="1"/>
    <col min="12798" max="12798" width="14.140625" customWidth="1"/>
    <col min="12799" max="12799" width="15.42578125" bestFit="1" customWidth="1"/>
    <col min="12800" max="12800" width="15.140625" bestFit="1" customWidth="1"/>
    <col min="12801" max="12802" width="11.28515625" bestFit="1" customWidth="1"/>
    <col min="12803" max="12803" width="12" customWidth="1"/>
    <col min="12804" max="12804" width="13.140625" customWidth="1"/>
    <col min="12805" max="12810" width="7.7109375" customWidth="1"/>
    <col min="12811" max="12811" width="8.5703125" bestFit="1" customWidth="1"/>
    <col min="12812" max="12813" width="7.7109375" customWidth="1"/>
    <col min="12814" max="12814" width="8.5703125" bestFit="1" customWidth="1"/>
    <col min="12815" max="12815" width="7.7109375" customWidth="1"/>
    <col min="13048" max="13048" width="13.42578125" bestFit="1" customWidth="1"/>
    <col min="13049" max="13049" width="22.28515625" bestFit="1" customWidth="1"/>
    <col min="13050" max="13050" width="27.5703125" bestFit="1" customWidth="1"/>
    <col min="13051" max="13051" width="9.7109375" bestFit="1" customWidth="1"/>
    <col min="13052" max="13053" width="9.7109375" customWidth="1"/>
    <col min="13054" max="13054" width="14.140625" customWidth="1"/>
    <col min="13055" max="13055" width="15.42578125" bestFit="1" customWidth="1"/>
    <col min="13056" max="13056" width="15.140625" bestFit="1" customWidth="1"/>
    <col min="13057" max="13058" width="11.28515625" bestFit="1" customWidth="1"/>
    <col min="13059" max="13059" width="12" customWidth="1"/>
    <col min="13060" max="13060" width="13.140625" customWidth="1"/>
    <col min="13061" max="13066" width="7.7109375" customWidth="1"/>
    <col min="13067" max="13067" width="8.5703125" bestFit="1" customWidth="1"/>
    <col min="13068" max="13069" width="7.7109375" customWidth="1"/>
    <col min="13070" max="13070" width="8.5703125" bestFit="1" customWidth="1"/>
    <col min="13071" max="13071" width="7.7109375" customWidth="1"/>
    <col min="13304" max="13304" width="13.42578125" bestFit="1" customWidth="1"/>
    <col min="13305" max="13305" width="22.28515625" bestFit="1" customWidth="1"/>
    <col min="13306" max="13306" width="27.5703125" bestFit="1" customWidth="1"/>
    <col min="13307" max="13307" width="9.7109375" bestFit="1" customWidth="1"/>
    <col min="13308" max="13309" width="9.7109375" customWidth="1"/>
    <col min="13310" max="13310" width="14.140625" customWidth="1"/>
    <col min="13311" max="13311" width="15.42578125" bestFit="1" customWidth="1"/>
    <col min="13312" max="13312" width="15.140625" bestFit="1" customWidth="1"/>
    <col min="13313" max="13314" width="11.28515625" bestFit="1" customWidth="1"/>
    <col min="13315" max="13315" width="12" customWidth="1"/>
    <col min="13316" max="13316" width="13.140625" customWidth="1"/>
    <col min="13317" max="13322" width="7.7109375" customWidth="1"/>
    <col min="13323" max="13323" width="8.5703125" bestFit="1" customWidth="1"/>
    <col min="13324" max="13325" width="7.7109375" customWidth="1"/>
    <col min="13326" max="13326" width="8.5703125" bestFit="1" customWidth="1"/>
    <col min="13327" max="13327" width="7.7109375" customWidth="1"/>
    <col min="13560" max="13560" width="13.42578125" bestFit="1" customWidth="1"/>
    <col min="13561" max="13561" width="22.28515625" bestFit="1" customWidth="1"/>
    <col min="13562" max="13562" width="27.5703125" bestFit="1" customWidth="1"/>
    <col min="13563" max="13563" width="9.7109375" bestFit="1" customWidth="1"/>
    <col min="13564" max="13565" width="9.7109375" customWidth="1"/>
    <col min="13566" max="13566" width="14.140625" customWidth="1"/>
    <col min="13567" max="13567" width="15.42578125" bestFit="1" customWidth="1"/>
    <col min="13568" max="13568" width="15.140625" bestFit="1" customWidth="1"/>
    <col min="13569" max="13570" width="11.28515625" bestFit="1" customWidth="1"/>
    <col min="13571" max="13571" width="12" customWidth="1"/>
    <col min="13572" max="13572" width="13.140625" customWidth="1"/>
    <col min="13573" max="13578" width="7.7109375" customWidth="1"/>
    <col min="13579" max="13579" width="8.5703125" bestFit="1" customWidth="1"/>
    <col min="13580" max="13581" width="7.7109375" customWidth="1"/>
    <col min="13582" max="13582" width="8.5703125" bestFit="1" customWidth="1"/>
    <col min="13583" max="13583" width="7.7109375" customWidth="1"/>
    <col min="13816" max="13816" width="13.42578125" bestFit="1" customWidth="1"/>
    <col min="13817" max="13817" width="22.28515625" bestFit="1" customWidth="1"/>
    <col min="13818" max="13818" width="27.5703125" bestFit="1" customWidth="1"/>
    <col min="13819" max="13819" width="9.7109375" bestFit="1" customWidth="1"/>
    <col min="13820" max="13821" width="9.7109375" customWidth="1"/>
    <col min="13822" max="13822" width="14.140625" customWidth="1"/>
    <col min="13823" max="13823" width="15.42578125" bestFit="1" customWidth="1"/>
    <col min="13824" max="13824" width="15.140625" bestFit="1" customWidth="1"/>
    <col min="13825" max="13826" width="11.28515625" bestFit="1" customWidth="1"/>
    <col min="13827" max="13827" width="12" customWidth="1"/>
    <col min="13828" max="13828" width="13.140625" customWidth="1"/>
    <col min="13829" max="13834" width="7.7109375" customWidth="1"/>
    <col min="13835" max="13835" width="8.5703125" bestFit="1" customWidth="1"/>
    <col min="13836" max="13837" width="7.7109375" customWidth="1"/>
    <col min="13838" max="13838" width="8.5703125" bestFit="1" customWidth="1"/>
    <col min="13839" max="13839" width="7.7109375" customWidth="1"/>
    <col min="14072" max="14072" width="13.42578125" bestFit="1" customWidth="1"/>
    <col min="14073" max="14073" width="22.28515625" bestFit="1" customWidth="1"/>
    <col min="14074" max="14074" width="27.5703125" bestFit="1" customWidth="1"/>
    <col min="14075" max="14075" width="9.7109375" bestFit="1" customWidth="1"/>
    <col min="14076" max="14077" width="9.7109375" customWidth="1"/>
    <col min="14078" max="14078" width="14.140625" customWidth="1"/>
    <col min="14079" max="14079" width="15.42578125" bestFit="1" customWidth="1"/>
    <col min="14080" max="14080" width="15.140625" bestFit="1" customWidth="1"/>
    <col min="14081" max="14082" width="11.28515625" bestFit="1" customWidth="1"/>
    <col min="14083" max="14083" width="12" customWidth="1"/>
    <col min="14084" max="14084" width="13.140625" customWidth="1"/>
    <col min="14085" max="14090" width="7.7109375" customWidth="1"/>
    <col min="14091" max="14091" width="8.5703125" bestFit="1" customWidth="1"/>
    <col min="14092" max="14093" width="7.7109375" customWidth="1"/>
    <col min="14094" max="14094" width="8.5703125" bestFit="1" customWidth="1"/>
    <col min="14095" max="14095" width="7.7109375" customWidth="1"/>
    <col min="14328" max="14328" width="13.42578125" bestFit="1" customWidth="1"/>
    <col min="14329" max="14329" width="22.28515625" bestFit="1" customWidth="1"/>
    <col min="14330" max="14330" width="27.5703125" bestFit="1" customWidth="1"/>
    <col min="14331" max="14331" width="9.7109375" bestFit="1" customWidth="1"/>
    <col min="14332" max="14333" width="9.7109375" customWidth="1"/>
    <col min="14334" max="14334" width="14.140625" customWidth="1"/>
    <col min="14335" max="14335" width="15.42578125" bestFit="1" customWidth="1"/>
    <col min="14336" max="14336" width="15.140625" bestFit="1" customWidth="1"/>
    <col min="14337" max="14338" width="11.28515625" bestFit="1" customWidth="1"/>
    <col min="14339" max="14339" width="12" customWidth="1"/>
    <col min="14340" max="14340" width="13.140625" customWidth="1"/>
    <col min="14341" max="14346" width="7.7109375" customWidth="1"/>
    <col min="14347" max="14347" width="8.5703125" bestFit="1" customWidth="1"/>
    <col min="14348" max="14349" width="7.7109375" customWidth="1"/>
    <col min="14350" max="14350" width="8.5703125" bestFit="1" customWidth="1"/>
    <col min="14351" max="14351" width="7.7109375" customWidth="1"/>
    <col min="14584" max="14584" width="13.42578125" bestFit="1" customWidth="1"/>
    <col min="14585" max="14585" width="22.28515625" bestFit="1" customWidth="1"/>
    <col min="14586" max="14586" width="27.5703125" bestFit="1" customWidth="1"/>
    <col min="14587" max="14587" width="9.7109375" bestFit="1" customWidth="1"/>
    <col min="14588" max="14589" width="9.7109375" customWidth="1"/>
    <col min="14590" max="14590" width="14.140625" customWidth="1"/>
    <col min="14591" max="14591" width="15.42578125" bestFit="1" customWidth="1"/>
    <col min="14592" max="14592" width="15.140625" bestFit="1" customWidth="1"/>
    <col min="14593" max="14594" width="11.28515625" bestFit="1" customWidth="1"/>
    <col min="14595" max="14595" width="12" customWidth="1"/>
    <col min="14596" max="14596" width="13.140625" customWidth="1"/>
    <col min="14597" max="14602" width="7.7109375" customWidth="1"/>
    <col min="14603" max="14603" width="8.5703125" bestFit="1" customWidth="1"/>
    <col min="14604" max="14605" width="7.7109375" customWidth="1"/>
    <col min="14606" max="14606" width="8.5703125" bestFit="1" customWidth="1"/>
    <col min="14607" max="14607" width="7.7109375" customWidth="1"/>
    <col min="14840" max="14840" width="13.42578125" bestFit="1" customWidth="1"/>
    <col min="14841" max="14841" width="22.28515625" bestFit="1" customWidth="1"/>
    <col min="14842" max="14842" width="27.5703125" bestFit="1" customWidth="1"/>
    <col min="14843" max="14843" width="9.7109375" bestFit="1" customWidth="1"/>
    <col min="14844" max="14845" width="9.7109375" customWidth="1"/>
    <col min="14846" max="14846" width="14.140625" customWidth="1"/>
    <col min="14847" max="14847" width="15.42578125" bestFit="1" customWidth="1"/>
    <col min="14848" max="14848" width="15.140625" bestFit="1" customWidth="1"/>
    <col min="14849" max="14850" width="11.28515625" bestFit="1" customWidth="1"/>
    <col min="14851" max="14851" width="12" customWidth="1"/>
    <col min="14852" max="14852" width="13.140625" customWidth="1"/>
    <col min="14853" max="14858" width="7.7109375" customWidth="1"/>
    <col min="14859" max="14859" width="8.5703125" bestFit="1" customWidth="1"/>
    <col min="14860" max="14861" width="7.7109375" customWidth="1"/>
    <col min="14862" max="14862" width="8.5703125" bestFit="1" customWidth="1"/>
    <col min="14863" max="14863" width="7.7109375" customWidth="1"/>
    <col min="15096" max="15096" width="13.42578125" bestFit="1" customWidth="1"/>
    <col min="15097" max="15097" width="22.28515625" bestFit="1" customWidth="1"/>
    <col min="15098" max="15098" width="27.5703125" bestFit="1" customWidth="1"/>
    <col min="15099" max="15099" width="9.7109375" bestFit="1" customWidth="1"/>
    <col min="15100" max="15101" width="9.7109375" customWidth="1"/>
    <col min="15102" max="15102" width="14.140625" customWidth="1"/>
    <col min="15103" max="15103" width="15.42578125" bestFit="1" customWidth="1"/>
    <col min="15104" max="15104" width="15.140625" bestFit="1" customWidth="1"/>
    <col min="15105" max="15106" width="11.28515625" bestFit="1" customWidth="1"/>
    <col min="15107" max="15107" width="12" customWidth="1"/>
    <col min="15108" max="15108" width="13.140625" customWidth="1"/>
    <col min="15109" max="15114" width="7.7109375" customWidth="1"/>
    <col min="15115" max="15115" width="8.5703125" bestFit="1" customWidth="1"/>
    <col min="15116" max="15117" width="7.7109375" customWidth="1"/>
    <col min="15118" max="15118" width="8.5703125" bestFit="1" customWidth="1"/>
    <col min="15119" max="15119" width="7.7109375" customWidth="1"/>
    <col min="15352" max="15352" width="13.42578125" bestFit="1" customWidth="1"/>
    <col min="15353" max="15353" width="22.28515625" bestFit="1" customWidth="1"/>
    <col min="15354" max="15354" width="27.5703125" bestFit="1" customWidth="1"/>
    <col min="15355" max="15355" width="9.7109375" bestFit="1" customWidth="1"/>
    <col min="15356" max="15357" width="9.7109375" customWidth="1"/>
    <col min="15358" max="15358" width="14.140625" customWidth="1"/>
    <col min="15359" max="15359" width="15.42578125" bestFit="1" customWidth="1"/>
    <col min="15360" max="15360" width="15.140625" bestFit="1" customWidth="1"/>
    <col min="15361" max="15362" width="11.28515625" bestFit="1" customWidth="1"/>
    <col min="15363" max="15363" width="12" customWidth="1"/>
    <col min="15364" max="15364" width="13.140625" customWidth="1"/>
    <col min="15365" max="15370" width="7.7109375" customWidth="1"/>
    <col min="15371" max="15371" width="8.5703125" bestFit="1" customWidth="1"/>
    <col min="15372" max="15373" width="7.7109375" customWidth="1"/>
    <col min="15374" max="15374" width="8.5703125" bestFit="1" customWidth="1"/>
    <col min="15375" max="15375" width="7.7109375" customWidth="1"/>
    <col min="15608" max="15608" width="13.42578125" bestFit="1" customWidth="1"/>
    <col min="15609" max="15609" width="22.28515625" bestFit="1" customWidth="1"/>
    <col min="15610" max="15610" width="27.5703125" bestFit="1" customWidth="1"/>
    <col min="15611" max="15611" width="9.7109375" bestFit="1" customWidth="1"/>
    <col min="15612" max="15613" width="9.7109375" customWidth="1"/>
    <col min="15614" max="15614" width="14.140625" customWidth="1"/>
    <col min="15615" max="15615" width="15.42578125" bestFit="1" customWidth="1"/>
    <col min="15616" max="15616" width="15.140625" bestFit="1" customWidth="1"/>
    <col min="15617" max="15618" width="11.28515625" bestFit="1" customWidth="1"/>
    <col min="15619" max="15619" width="12" customWidth="1"/>
    <col min="15620" max="15620" width="13.140625" customWidth="1"/>
    <col min="15621" max="15626" width="7.7109375" customWidth="1"/>
    <col min="15627" max="15627" width="8.5703125" bestFit="1" customWidth="1"/>
    <col min="15628" max="15629" width="7.7109375" customWidth="1"/>
    <col min="15630" max="15630" width="8.5703125" bestFit="1" customWidth="1"/>
    <col min="15631" max="15631" width="7.7109375" customWidth="1"/>
    <col min="15864" max="15864" width="13.42578125" bestFit="1" customWidth="1"/>
    <col min="15865" max="15865" width="22.28515625" bestFit="1" customWidth="1"/>
    <col min="15866" max="15866" width="27.5703125" bestFit="1" customWidth="1"/>
    <col min="15867" max="15867" width="9.7109375" bestFit="1" customWidth="1"/>
    <col min="15868" max="15869" width="9.7109375" customWidth="1"/>
    <col min="15870" max="15870" width="14.140625" customWidth="1"/>
    <col min="15871" max="15871" width="15.42578125" bestFit="1" customWidth="1"/>
    <col min="15872" max="15872" width="15.140625" bestFit="1" customWidth="1"/>
    <col min="15873" max="15874" width="11.28515625" bestFit="1" customWidth="1"/>
    <col min="15875" max="15875" width="12" customWidth="1"/>
    <col min="15876" max="15876" width="13.140625" customWidth="1"/>
    <col min="15877" max="15882" width="7.7109375" customWidth="1"/>
    <col min="15883" max="15883" width="8.5703125" bestFit="1" customWidth="1"/>
    <col min="15884" max="15885" width="7.7109375" customWidth="1"/>
    <col min="15886" max="15886" width="8.5703125" bestFit="1" customWidth="1"/>
    <col min="15887" max="15887" width="7.7109375" customWidth="1"/>
    <col min="16120" max="16120" width="13.42578125" bestFit="1" customWidth="1"/>
    <col min="16121" max="16121" width="22.28515625" bestFit="1" customWidth="1"/>
    <col min="16122" max="16122" width="27.5703125" bestFit="1" customWidth="1"/>
    <col min="16123" max="16123" width="9.7109375" bestFit="1" customWidth="1"/>
    <col min="16124" max="16125" width="9.7109375" customWidth="1"/>
    <col min="16126" max="16126" width="14.140625" customWidth="1"/>
    <col min="16127" max="16127" width="15.42578125" bestFit="1" customWidth="1"/>
    <col min="16128" max="16128" width="15.140625" bestFit="1" customWidth="1"/>
    <col min="16129" max="16130" width="11.28515625" bestFit="1" customWidth="1"/>
    <col min="16131" max="16131" width="12" customWidth="1"/>
    <col min="16132" max="16132" width="13.140625" customWidth="1"/>
    <col min="16133" max="16138" width="7.7109375" customWidth="1"/>
    <col min="16139" max="16139" width="8.5703125" bestFit="1" customWidth="1"/>
    <col min="16140" max="16141" width="7.7109375" customWidth="1"/>
    <col min="16142" max="16142" width="8.5703125" bestFit="1" customWidth="1"/>
    <col min="16143" max="16143" width="7.7109375" customWidth="1"/>
  </cols>
  <sheetData>
    <row r="1" spans="1:42" ht="26.25" x14ac:dyDescent="0.4">
      <c r="A1" s="226" t="s">
        <v>398</v>
      </c>
      <c r="B1" s="226">
        <v>2020</v>
      </c>
      <c r="C1" s="233" t="s">
        <v>412</v>
      </c>
    </row>
    <row r="2" spans="1:42" s="55" customFormat="1" ht="18.75" x14ac:dyDescent="0.3">
      <c r="A2" s="227" t="s">
        <v>0</v>
      </c>
      <c r="B2" s="227" t="s">
        <v>1</v>
      </c>
      <c r="C2" s="227" t="s">
        <v>2</v>
      </c>
      <c r="D2" s="227"/>
      <c r="E2" s="234"/>
      <c r="F2" s="228">
        <v>1</v>
      </c>
      <c r="G2" s="228">
        <v>2</v>
      </c>
      <c r="H2" s="228">
        <v>3</v>
      </c>
      <c r="I2" s="228">
        <v>4</v>
      </c>
      <c r="J2" s="228">
        <v>5</v>
      </c>
      <c r="K2" s="228">
        <v>6</v>
      </c>
      <c r="L2" s="228">
        <v>7</v>
      </c>
      <c r="M2" s="228">
        <v>8</v>
      </c>
      <c r="N2" s="228">
        <v>9</v>
      </c>
      <c r="O2" s="228">
        <v>10</v>
      </c>
      <c r="P2" s="228">
        <v>11</v>
      </c>
      <c r="Q2" s="228">
        <v>12</v>
      </c>
      <c r="R2" s="228">
        <v>13</v>
      </c>
      <c r="S2" s="228">
        <v>14</v>
      </c>
      <c r="T2" s="228">
        <v>15</v>
      </c>
      <c r="U2" s="228">
        <v>16</v>
      </c>
      <c r="V2" s="228">
        <v>17</v>
      </c>
      <c r="W2" s="228">
        <v>18</v>
      </c>
      <c r="X2" s="228">
        <v>19</v>
      </c>
      <c r="Y2" s="228">
        <v>20</v>
      </c>
      <c r="Z2" s="228">
        <v>21</v>
      </c>
      <c r="AA2" s="228">
        <v>22</v>
      </c>
      <c r="AB2" s="228">
        <v>23</v>
      </c>
      <c r="AC2" s="228">
        <v>24</v>
      </c>
      <c r="AD2" s="228">
        <v>25</v>
      </c>
      <c r="AE2" s="228">
        <v>26</v>
      </c>
      <c r="AF2" s="228">
        <v>27</v>
      </c>
      <c r="AG2" s="228">
        <v>28</v>
      </c>
      <c r="AH2" s="228">
        <v>29</v>
      </c>
      <c r="AI2" s="228">
        <v>30</v>
      </c>
      <c r="AJ2" s="228">
        <v>31</v>
      </c>
      <c r="AK2" s="228"/>
      <c r="AL2" s="228"/>
    </row>
    <row r="3" spans="1:42" s="254" customFormat="1" x14ac:dyDescent="0.25">
      <c r="D3" s="2" t="s">
        <v>3</v>
      </c>
      <c r="E3" s="3" t="s">
        <v>406</v>
      </c>
      <c r="F3" s="242" t="s">
        <v>122</v>
      </c>
      <c r="G3" s="242" t="s">
        <v>122</v>
      </c>
      <c r="H3" s="242" t="s">
        <v>122</v>
      </c>
      <c r="I3" s="242" t="s">
        <v>122</v>
      </c>
      <c r="J3" s="242" t="s">
        <v>122</v>
      </c>
      <c r="K3" s="242" t="s">
        <v>122</v>
      </c>
      <c r="L3" s="242" t="s">
        <v>122</v>
      </c>
      <c r="M3" s="242" t="s">
        <v>122</v>
      </c>
      <c r="N3" s="242" t="s">
        <v>122</v>
      </c>
      <c r="O3" s="242" t="s">
        <v>122</v>
      </c>
      <c r="P3" s="242" t="s">
        <v>122</v>
      </c>
      <c r="Q3" s="242" t="s">
        <v>122</v>
      </c>
      <c r="R3" s="242" t="s">
        <v>122</v>
      </c>
      <c r="S3" s="242" t="s">
        <v>122</v>
      </c>
      <c r="T3" s="242" t="s">
        <v>122</v>
      </c>
      <c r="U3" s="242" t="s">
        <v>122</v>
      </c>
      <c r="V3" s="242" t="s">
        <v>122</v>
      </c>
      <c r="W3" s="242" t="s">
        <v>122</v>
      </c>
      <c r="X3" s="242" t="s">
        <v>122</v>
      </c>
      <c r="Y3" s="242" t="s">
        <v>122</v>
      </c>
      <c r="Z3" s="242" t="s">
        <v>122</v>
      </c>
      <c r="AA3" s="242" t="s">
        <v>122</v>
      </c>
      <c r="AB3" s="242" t="s">
        <v>122</v>
      </c>
      <c r="AC3" s="242" t="s">
        <v>122</v>
      </c>
      <c r="AD3" s="242" t="s">
        <v>122</v>
      </c>
      <c r="AE3" s="242" t="s">
        <v>122</v>
      </c>
      <c r="AF3" s="242" t="s">
        <v>122</v>
      </c>
      <c r="AG3" s="242" t="s">
        <v>122</v>
      </c>
      <c r="AH3" s="242" t="s">
        <v>122</v>
      </c>
      <c r="AI3" s="242" t="s">
        <v>122</v>
      </c>
      <c r="AJ3" s="242" t="s">
        <v>122</v>
      </c>
      <c r="AK3" s="242"/>
      <c r="AL3" s="242"/>
      <c r="AN3" s="257"/>
      <c r="AO3" s="257"/>
      <c r="AP3" s="257"/>
    </row>
    <row r="4" spans="1:42" s="8" customFormat="1" ht="15.75" thickBot="1" x14ac:dyDescent="0.3">
      <c r="A4" s="20"/>
      <c r="B4" s="20"/>
      <c r="C4" s="20"/>
      <c r="D4" s="21"/>
      <c r="E4" s="46"/>
      <c r="F4" s="51"/>
      <c r="G4" s="51"/>
      <c r="H4" s="51"/>
      <c r="I4" s="51"/>
      <c r="J4" s="51"/>
      <c r="K4" s="51"/>
      <c r="L4" s="51"/>
      <c r="M4" s="51"/>
      <c r="N4" s="51"/>
      <c r="O4" s="21"/>
      <c r="P4" s="21"/>
      <c r="Q4" s="21"/>
      <c r="R4" s="21"/>
      <c r="S4" s="21"/>
      <c r="T4" s="21"/>
      <c r="U4" s="5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14"/>
      <c r="AL4" s="14"/>
    </row>
    <row r="5" spans="1:42" s="8" customFormat="1" ht="15.75" thickTop="1" x14ac:dyDescent="0.25">
      <c r="A5" s="229" t="s">
        <v>4</v>
      </c>
      <c r="B5" s="13" t="s">
        <v>5</v>
      </c>
      <c r="C5" s="47" t="s">
        <v>6</v>
      </c>
      <c r="D5" s="14">
        <v>0.1</v>
      </c>
      <c r="E5" s="7"/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0.1</v>
      </c>
      <c r="L5" s="38">
        <v>0.1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0.1</v>
      </c>
      <c r="T5" s="38">
        <v>0.1</v>
      </c>
      <c r="U5" s="38">
        <v>0.1</v>
      </c>
      <c r="V5" s="38">
        <v>0.1</v>
      </c>
      <c r="W5" s="38">
        <v>0</v>
      </c>
      <c r="X5" s="38">
        <v>0</v>
      </c>
      <c r="Y5" s="38">
        <v>0</v>
      </c>
      <c r="Z5" s="38">
        <v>0.1</v>
      </c>
      <c r="AA5" s="38">
        <v>0.1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  <c r="AG5" s="38">
        <v>0.1</v>
      </c>
      <c r="AH5" s="38">
        <v>0.1</v>
      </c>
      <c r="AI5" s="38">
        <v>0.1</v>
      </c>
      <c r="AJ5" s="50">
        <v>0.1</v>
      </c>
      <c r="AK5" s="38"/>
      <c r="AL5" s="38"/>
      <c r="AN5" s="258">
        <f>SUM(F5:AJ5)</f>
        <v>1.2</v>
      </c>
      <c r="AO5" s="10">
        <v>86400</v>
      </c>
      <c r="AP5" s="259">
        <f>AN5*AO5</f>
        <v>103680</v>
      </c>
    </row>
    <row r="6" spans="1:42" s="8" customFormat="1" x14ac:dyDescent="0.25">
      <c r="A6" s="12"/>
      <c r="B6" s="13"/>
      <c r="C6" s="47" t="s">
        <v>7</v>
      </c>
      <c r="D6" s="14">
        <v>0.1</v>
      </c>
      <c r="E6" s="7"/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0.1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0.1</v>
      </c>
      <c r="T6" s="38">
        <v>0.1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0.1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0.1</v>
      </c>
      <c r="AH6" s="38">
        <v>0</v>
      </c>
      <c r="AI6" s="38">
        <v>0</v>
      </c>
      <c r="AJ6" s="50">
        <v>0</v>
      </c>
      <c r="AK6" s="38"/>
      <c r="AL6" s="38"/>
      <c r="AN6" s="260">
        <f t="shared" ref="AN6:AN69" si="0">SUM(F6:AJ6)</f>
        <v>0.5</v>
      </c>
      <c r="AO6" s="8">
        <v>86400</v>
      </c>
      <c r="AP6" s="261">
        <f t="shared" ref="AP6:AP69" si="1">AN6*AO6</f>
        <v>43200</v>
      </c>
    </row>
    <row r="7" spans="1:42" s="8" customFormat="1" x14ac:dyDescent="0.25">
      <c r="A7" s="12"/>
      <c r="B7" s="16"/>
      <c r="C7" s="220" t="s">
        <v>8</v>
      </c>
      <c r="D7" s="221">
        <v>0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46"/>
      <c r="AK7" s="220"/>
      <c r="AL7" s="220"/>
      <c r="AN7" s="260">
        <f t="shared" si="0"/>
        <v>0</v>
      </c>
      <c r="AO7" s="8">
        <v>86400</v>
      </c>
      <c r="AP7" s="261">
        <f t="shared" si="1"/>
        <v>0</v>
      </c>
    </row>
    <row r="8" spans="1:42" s="8" customFormat="1" x14ac:dyDescent="0.25">
      <c r="A8" s="12"/>
      <c r="B8" s="16"/>
      <c r="C8" s="222" t="s">
        <v>403</v>
      </c>
      <c r="D8" s="223" t="s">
        <v>395</v>
      </c>
      <c r="E8" s="7"/>
      <c r="F8" s="38">
        <v>2.1</v>
      </c>
      <c r="G8" s="38">
        <v>2.1</v>
      </c>
      <c r="H8" s="38">
        <v>2.09</v>
      </c>
      <c r="I8" s="38">
        <v>2.08</v>
      </c>
      <c r="J8" s="38">
        <v>2.09</v>
      </c>
      <c r="K8" s="38">
        <v>2.1</v>
      </c>
      <c r="L8" s="38">
        <v>2.09</v>
      </c>
      <c r="M8" s="38">
        <v>2.09</v>
      </c>
      <c r="N8" s="38">
        <v>2.2999999999999998</v>
      </c>
      <c r="O8" s="38">
        <v>2.2999999999999998</v>
      </c>
      <c r="P8" s="38">
        <v>2.2200000000000002</v>
      </c>
      <c r="Q8" s="38">
        <v>2.09</v>
      </c>
      <c r="R8" s="38">
        <v>2.12</v>
      </c>
      <c r="S8" s="38">
        <v>2.12</v>
      </c>
      <c r="T8" s="38">
        <v>2.12</v>
      </c>
      <c r="U8" s="38">
        <v>2.12</v>
      </c>
      <c r="V8" s="38">
        <v>2.12</v>
      </c>
      <c r="W8" s="38">
        <v>2.12</v>
      </c>
      <c r="X8" s="38">
        <v>2.12</v>
      </c>
      <c r="Y8" s="38">
        <v>2.12</v>
      </c>
      <c r="Z8" s="38">
        <v>2.12</v>
      </c>
      <c r="AA8" s="38">
        <v>2.12</v>
      </c>
      <c r="AB8" s="38">
        <v>2.12</v>
      </c>
      <c r="AC8" s="38">
        <v>1.97</v>
      </c>
      <c r="AD8" s="38">
        <v>1.81</v>
      </c>
      <c r="AE8" s="38">
        <v>1.81</v>
      </c>
      <c r="AF8" s="38">
        <v>1.89</v>
      </c>
      <c r="AG8" s="38">
        <v>2.1</v>
      </c>
      <c r="AH8" s="38">
        <v>2.2000000000000002</v>
      </c>
      <c r="AI8" s="38">
        <v>2.21</v>
      </c>
      <c r="AJ8" s="50">
        <v>2.2400000000000002</v>
      </c>
      <c r="AK8" s="38"/>
      <c r="AL8" s="38"/>
      <c r="AN8" s="260">
        <f t="shared" si="0"/>
        <v>65.199999999999989</v>
      </c>
      <c r="AO8" s="8">
        <v>86400</v>
      </c>
      <c r="AP8" s="261">
        <f t="shared" si="1"/>
        <v>5633279.9999999991</v>
      </c>
    </row>
    <row r="9" spans="1:42" s="8" customFormat="1" x14ac:dyDescent="0.25">
      <c r="A9" s="12"/>
      <c r="B9" s="13"/>
      <c r="C9" s="17" t="s">
        <v>9</v>
      </c>
      <c r="D9" s="237" t="s">
        <v>395</v>
      </c>
      <c r="E9" s="7"/>
      <c r="F9" s="38">
        <v>7.0000000000000007E-2</v>
      </c>
      <c r="G9" s="38">
        <v>7.0000000000000007E-2</v>
      </c>
      <c r="H9" s="38">
        <v>7.0000000000000007E-2</v>
      </c>
      <c r="I9" s="38">
        <v>7.0000000000000007E-2</v>
      </c>
      <c r="J9" s="38">
        <v>7.0000000000000007E-2</v>
      </c>
      <c r="K9" s="38">
        <v>7.0000000000000007E-2</v>
      </c>
      <c r="L9" s="38">
        <v>7.0000000000000007E-2</v>
      </c>
      <c r="M9" s="38">
        <v>0.05</v>
      </c>
      <c r="N9" s="38">
        <v>0.05</v>
      </c>
      <c r="O9" s="38">
        <v>0.05</v>
      </c>
      <c r="P9" s="38">
        <v>0.05</v>
      </c>
      <c r="Q9" s="38">
        <v>0.05</v>
      </c>
      <c r="R9" s="38">
        <v>0.05</v>
      </c>
      <c r="S9" s="38">
        <v>0.05</v>
      </c>
      <c r="T9" s="38">
        <v>0.05</v>
      </c>
      <c r="U9" s="38">
        <v>0.05</v>
      </c>
      <c r="V9" s="38">
        <v>0.05</v>
      </c>
      <c r="W9" s="38">
        <v>0.05</v>
      </c>
      <c r="X9" s="38">
        <v>0.05</v>
      </c>
      <c r="Y9" s="38">
        <v>0.05</v>
      </c>
      <c r="Z9" s="38">
        <v>5.5E-2</v>
      </c>
      <c r="AA9" s="38">
        <v>5.5E-2</v>
      </c>
      <c r="AB9" s="38">
        <v>5.5E-2</v>
      </c>
      <c r="AC9" s="38">
        <v>5.5E-2</v>
      </c>
      <c r="AD9" s="38">
        <v>5.5E-2</v>
      </c>
      <c r="AE9" s="38">
        <v>5.5E-2</v>
      </c>
      <c r="AF9" s="38">
        <v>5.5E-2</v>
      </c>
      <c r="AG9" s="38">
        <v>0.04</v>
      </c>
      <c r="AH9" s="38">
        <v>0.04</v>
      </c>
      <c r="AI9" s="38">
        <v>0.04</v>
      </c>
      <c r="AJ9" s="50">
        <v>0.04</v>
      </c>
      <c r="AK9" s="38"/>
      <c r="AL9" s="38"/>
      <c r="AN9" s="260">
        <f t="shared" si="0"/>
        <v>1.6850000000000003</v>
      </c>
      <c r="AO9" s="8">
        <v>86400</v>
      </c>
      <c r="AP9" s="261">
        <f t="shared" si="1"/>
        <v>145584.00000000003</v>
      </c>
    </row>
    <row r="10" spans="1:42" s="8" customFormat="1" x14ac:dyDescent="0.25">
      <c r="A10" s="12"/>
      <c r="B10" s="13"/>
      <c r="C10" s="17"/>
      <c r="D10" s="14"/>
      <c r="E10" s="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50"/>
      <c r="AK10" s="38"/>
      <c r="AL10" s="38"/>
      <c r="AN10" s="260"/>
      <c r="AP10" s="261"/>
    </row>
    <row r="11" spans="1:42" s="8" customFormat="1" ht="15.75" thickBot="1" x14ac:dyDescent="0.3">
      <c r="A11" s="12"/>
      <c r="B11" s="19"/>
      <c r="C11" s="20" t="s">
        <v>139</v>
      </c>
      <c r="D11" s="243"/>
      <c r="E11" s="46">
        <f>86400*SUM(F11:AJ11)</f>
        <v>5925744.0000000009</v>
      </c>
      <c r="F11" s="51">
        <f>SUM(F5:F10)</f>
        <v>2.17</v>
      </c>
      <c r="G11" s="51">
        <f>SUM(G5:G10)</f>
        <v>2.17</v>
      </c>
      <c r="H11" s="51">
        <f>SUM(H5:H10)</f>
        <v>2.1599999999999997</v>
      </c>
      <c r="I11" s="51">
        <f>SUM(I5:I10)</f>
        <v>2.15</v>
      </c>
      <c r="J11" s="51">
        <f t="shared" ref="J11:AJ11" si="2">SUM(J5:J10)</f>
        <v>2.1599999999999997</v>
      </c>
      <c r="K11" s="51">
        <f t="shared" si="2"/>
        <v>2.27</v>
      </c>
      <c r="L11" s="51">
        <f t="shared" si="2"/>
        <v>2.36</v>
      </c>
      <c r="M11" s="51">
        <f t="shared" si="2"/>
        <v>2.1399999999999997</v>
      </c>
      <c r="N11" s="51">
        <f t="shared" si="2"/>
        <v>2.3499999999999996</v>
      </c>
      <c r="O11" s="51">
        <f t="shared" si="2"/>
        <v>2.3499999999999996</v>
      </c>
      <c r="P11" s="51">
        <f t="shared" si="2"/>
        <v>2.27</v>
      </c>
      <c r="Q11" s="51">
        <f t="shared" si="2"/>
        <v>2.1399999999999997</v>
      </c>
      <c r="R11" s="51">
        <f t="shared" si="2"/>
        <v>2.17</v>
      </c>
      <c r="S11" s="51">
        <f t="shared" si="2"/>
        <v>2.37</v>
      </c>
      <c r="T11" s="51">
        <f t="shared" si="2"/>
        <v>2.37</v>
      </c>
      <c r="U11" s="51">
        <f t="shared" si="2"/>
        <v>2.27</v>
      </c>
      <c r="V11" s="51">
        <f t="shared" si="2"/>
        <v>2.27</v>
      </c>
      <c r="W11" s="51">
        <f t="shared" si="2"/>
        <v>2.17</v>
      </c>
      <c r="X11" s="51">
        <f t="shared" si="2"/>
        <v>2.17</v>
      </c>
      <c r="Y11" s="51">
        <f t="shared" si="2"/>
        <v>2.17</v>
      </c>
      <c r="Z11" s="51">
        <f t="shared" si="2"/>
        <v>2.3750000000000004</v>
      </c>
      <c r="AA11" s="51">
        <f t="shared" si="2"/>
        <v>2.2750000000000004</v>
      </c>
      <c r="AB11" s="51">
        <f t="shared" si="2"/>
        <v>2.1750000000000003</v>
      </c>
      <c r="AC11" s="51">
        <f t="shared" si="2"/>
        <v>2.0249999999999999</v>
      </c>
      <c r="AD11" s="51">
        <f t="shared" si="2"/>
        <v>1.865</v>
      </c>
      <c r="AE11" s="51">
        <f t="shared" si="2"/>
        <v>1.865</v>
      </c>
      <c r="AF11" s="51">
        <f t="shared" si="2"/>
        <v>1.9449999999999998</v>
      </c>
      <c r="AG11" s="51">
        <f t="shared" si="2"/>
        <v>2.3400000000000003</v>
      </c>
      <c r="AH11" s="51">
        <f t="shared" si="2"/>
        <v>2.3400000000000003</v>
      </c>
      <c r="AI11" s="51">
        <f t="shared" si="2"/>
        <v>2.35</v>
      </c>
      <c r="AJ11" s="52">
        <f t="shared" si="2"/>
        <v>2.3800000000000003</v>
      </c>
      <c r="AK11" s="38"/>
      <c r="AL11" s="38"/>
      <c r="AN11" s="262">
        <f t="shared" si="0"/>
        <v>68.585000000000008</v>
      </c>
      <c r="AO11" s="20">
        <v>86400</v>
      </c>
      <c r="AP11" s="263">
        <f t="shared" si="1"/>
        <v>5925744.0000000009</v>
      </c>
    </row>
    <row r="12" spans="1:42" ht="16.5" thickTop="1" thickBot="1" x14ac:dyDescent="0.3">
      <c r="A12" s="12"/>
      <c r="X12" s="14"/>
      <c r="Z12" s="14"/>
      <c r="AB12" s="14"/>
      <c r="AC12" s="14"/>
      <c r="AD12" s="14"/>
      <c r="AE12" s="14"/>
      <c r="AG12" s="14"/>
      <c r="AH12" s="14"/>
      <c r="AI12" s="14"/>
      <c r="AN12" s="14"/>
      <c r="AO12" s="8"/>
      <c r="AP12" s="15"/>
    </row>
    <row r="13" spans="1:42" s="8" customFormat="1" ht="15.75" thickTop="1" x14ac:dyDescent="0.25">
      <c r="A13" s="12"/>
      <c r="B13" s="23" t="s">
        <v>10</v>
      </c>
      <c r="C13" s="24" t="s">
        <v>11</v>
      </c>
      <c r="D13" s="9">
        <v>0.3</v>
      </c>
      <c r="E13" s="45"/>
      <c r="F13" s="48">
        <v>0</v>
      </c>
      <c r="G13" s="48">
        <v>0</v>
      </c>
      <c r="H13" s="48">
        <v>0</v>
      </c>
      <c r="I13" s="48">
        <v>0</v>
      </c>
      <c r="J13" s="48">
        <v>0.3</v>
      </c>
      <c r="K13" s="48">
        <v>0.3</v>
      </c>
      <c r="L13" s="48">
        <v>0.3</v>
      </c>
      <c r="M13" s="48">
        <v>0.3</v>
      </c>
      <c r="N13" s="48">
        <v>0.3</v>
      </c>
      <c r="O13" s="48">
        <v>0.3</v>
      </c>
      <c r="P13" s="48">
        <v>0.3</v>
      </c>
      <c r="Q13" s="48">
        <v>0.3</v>
      </c>
      <c r="R13" s="48">
        <v>0.3</v>
      </c>
      <c r="S13" s="48">
        <v>0.3</v>
      </c>
      <c r="T13" s="48">
        <v>0.3</v>
      </c>
      <c r="U13" s="48">
        <v>0.3</v>
      </c>
      <c r="V13" s="48">
        <v>0.3</v>
      </c>
      <c r="W13" s="48">
        <v>0</v>
      </c>
      <c r="X13" s="48">
        <v>0</v>
      </c>
      <c r="Y13" s="48">
        <v>0</v>
      </c>
      <c r="Z13" s="48">
        <v>0.3</v>
      </c>
      <c r="AA13" s="48">
        <v>0.3</v>
      </c>
      <c r="AB13" s="48">
        <v>0.3</v>
      </c>
      <c r="AC13" s="48">
        <v>0.3</v>
      </c>
      <c r="AD13" s="48">
        <v>0</v>
      </c>
      <c r="AE13" s="48">
        <v>0</v>
      </c>
      <c r="AF13" s="48">
        <v>0</v>
      </c>
      <c r="AG13" s="48">
        <v>0.3</v>
      </c>
      <c r="AH13" s="48">
        <v>0.3</v>
      </c>
      <c r="AI13" s="48">
        <v>0.3</v>
      </c>
      <c r="AJ13" s="49">
        <v>0.3</v>
      </c>
      <c r="AK13" s="38"/>
      <c r="AL13" s="38"/>
      <c r="AN13" s="258">
        <f t="shared" si="0"/>
        <v>6.299999999999998</v>
      </c>
      <c r="AO13" s="10">
        <v>86400</v>
      </c>
      <c r="AP13" s="259">
        <f t="shared" si="1"/>
        <v>544319.99999999988</v>
      </c>
    </row>
    <row r="14" spans="1:42" s="8" customFormat="1" x14ac:dyDescent="0.25">
      <c r="A14" s="12"/>
      <c r="B14" s="16"/>
      <c r="C14" s="17" t="s">
        <v>12</v>
      </c>
      <c r="D14" s="14">
        <v>0.36</v>
      </c>
      <c r="E14" s="7"/>
      <c r="F14" s="38">
        <v>0</v>
      </c>
      <c r="G14" s="38">
        <v>0</v>
      </c>
      <c r="H14" s="38">
        <v>0.36</v>
      </c>
      <c r="I14" s="38">
        <v>0.36</v>
      </c>
      <c r="J14" s="38">
        <v>0.36</v>
      </c>
      <c r="K14" s="38">
        <v>0.36</v>
      </c>
      <c r="L14" s="38">
        <v>0.36</v>
      </c>
      <c r="M14" s="38">
        <v>0.36</v>
      </c>
      <c r="N14" s="38">
        <v>0.36</v>
      </c>
      <c r="O14" s="38">
        <v>0.36</v>
      </c>
      <c r="P14" s="38">
        <v>0.36</v>
      </c>
      <c r="Q14" s="38">
        <v>0.36</v>
      </c>
      <c r="R14" s="38">
        <v>0.36</v>
      </c>
      <c r="S14" s="38">
        <v>0.36</v>
      </c>
      <c r="T14" s="38">
        <v>0.36</v>
      </c>
      <c r="U14" s="38">
        <v>0.36</v>
      </c>
      <c r="V14" s="38">
        <v>0.36</v>
      </c>
      <c r="W14" s="38">
        <v>0.36</v>
      </c>
      <c r="X14" s="38">
        <v>0.36</v>
      </c>
      <c r="Y14" s="38">
        <v>0.36</v>
      </c>
      <c r="Z14" s="38">
        <v>0.36</v>
      </c>
      <c r="AA14" s="38">
        <v>0.36</v>
      </c>
      <c r="AB14" s="38">
        <v>0.36</v>
      </c>
      <c r="AC14" s="38">
        <v>0.36</v>
      </c>
      <c r="AD14" s="38">
        <v>0.36</v>
      </c>
      <c r="AE14" s="38">
        <v>0.36</v>
      </c>
      <c r="AF14" s="38">
        <v>0.36</v>
      </c>
      <c r="AG14" s="38">
        <v>0.36</v>
      </c>
      <c r="AH14" s="38">
        <v>0.36</v>
      </c>
      <c r="AI14" s="38">
        <v>0.36</v>
      </c>
      <c r="AJ14" s="50">
        <v>0.36</v>
      </c>
      <c r="AK14" s="38"/>
      <c r="AL14" s="38"/>
      <c r="AN14" s="260">
        <f t="shared" si="0"/>
        <v>10.44</v>
      </c>
      <c r="AO14" s="8">
        <v>86400</v>
      </c>
      <c r="AP14" s="261">
        <f t="shared" si="1"/>
        <v>902016</v>
      </c>
    </row>
    <row r="15" spans="1:42" s="8" customFormat="1" x14ac:dyDescent="0.25">
      <c r="A15" s="12"/>
      <c r="B15" s="16"/>
      <c r="C15" s="220" t="s">
        <v>13</v>
      </c>
      <c r="D15" s="221">
        <v>0</v>
      </c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46"/>
      <c r="AK15" s="220"/>
      <c r="AL15" s="220"/>
      <c r="AN15" s="260">
        <f t="shared" si="0"/>
        <v>0</v>
      </c>
      <c r="AO15" s="8">
        <v>86400</v>
      </c>
      <c r="AP15" s="261">
        <f t="shared" si="1"/>
        <v>0</v>
      </c>
    </row>
    <row r="16" spans="1:42" s="8" customFormat="1" x14ac:dyDescent="0.25">
      <c r="A16" s="12"/>
      <c r="B16" s="16"/>
      <c r="C16" s="17" t="s">
        <v>14</v>
      </c>
      <c r="D16" s="14">
        <v>0.3</v>
      </c>
      <c r="E16" s="7"/>
      <c r="F16" s="38">
        <v>0.3</v>
      </c>
      <c r="G16" s="38">
        <v>0.3</v>
      </c>
      <c r="H16" s="38">
        <v>0.3</v>
      </c>
      <c r="I16" s="38">
        <v>0.3</v>
      </c>
      <c r="J16" s="38">
        <v>0.3</v>
      </c>
      <c r="K16" s="38">
        <v>0.3</v>
      </c>
      <c r="L16" s="38">
        <v>0.3</v>
      </c>
      <c r="M16" s="38">
        <v>0.3</v>
      </c>
      <c r="N16" s="38">
        <v>0.3</v>
      </c>
      <c r="O16" s="38">
        <v>0.3</v>
      </c>
      <c r="P16" s="38">
        <v>0.3</v>
      </c>
      <c r="Q16" s="38">
        <v>0.3</v>
      </c>
      <c r="R16" s="38">
        <v>0.3</v>
      </c>
      <c r="S16" s="38">
        <v>0.3</v>
      </c>
      <c r="T16" s="38">
        <v>0.3</v>
      </c>
      <c r="U16" s="38">
        <v>0.3</v>
      </c>
      <c r="V16" s="38">
        <v>0.3</v>
      </c>
      <c r="W16" s="38">
        <v>0.3</v>
      </c>
      <c r="X16" s="38">
        <v>0.3</v>
      </c>
      <c r="Y16" s="38">
        <v>0.3</v>
      </c>
      <c r="Z16" s="38">
        <v>0.3</v>
      </c>
      <c r="AA16" s="38">
        <v>0.3</v>
      </c>
      <c r="AB16" s="38">
        <v>0.3</v>
      </c>
      <c r="AC16" s="38">
        <v>0.3</v>
      </c>
      <c r="AD16" s="38">
        <v>0.3</v>
      </c>
      <c r="AE16" s="38">
        <v>0.3</v>
      </c>
      <c r="AF16" s="38">
        <v>0.3</v>
      </c>
      <c r="AG16" s="38">
        <v>0.3</v>
      </c>
      <c r="AH16" s="38">
        <v>0.3</v>
      </c>
      <c r="AI16" s="38">
        <v>0.3</v>
      </c>
      <c r="AJ16" s="50">
        <v>0.3</v>
      </c>
      <c r="AK16" s="38"/>
      <c r="AL16" s="38"/>
      <c r="AN16" s="260">
        <f t="shared" si="0"/>
        <v>9.3000000000000007</v>
      </c>
      <c r="AO16" s="8">
        <v>86400</v>
      </c>
      <c r="AP16" s="261">
        <f t="shared" si="1"/>
        <v>803520.00000000012</v>
      </c>
    </row>
    <row r="17" spans="1:42" s="8" customFormat="1" x14ac:dyDescent="0.25">
      <c r="A17" s="12"/>
      <c r="B17" s="16"/>
      <c r="C17" s="17" t="s">
        <v>15</v>
      </c>
      <c r="D17" s="14">
        <v>0.35</v>
      </c>
      <c r="E17" s="7"/>
      <c r="F17" s="38">
        <v>0.35</v>
      </c>
      <c r="G17" s="38">
        <v>0.35</v>
      </c>
      <c r="H17" s="38">
        <v>0.35</v>
      </c>
      <c r="I17" s="38">
        <v>0.35</v>
      </c>
      <c r="J17" s="38">
        <v>0.35</v>
      </c>
      <c r="K17" s="38">
        <v>0.35</v>
      </c>
      <c r="L17" s="38">
        <v>0.35</v>
      </c>
      <c r="M17" s="38">
        <v>0.35</v>
      </c>
      <c r="N17" s="38">
        <v>0.35</v>
      </c>
      <c r="O17" s="38">
        <v>0.35</v>
      </c>
      <c r="P17" s="38">
        <v>0.35</v>
      </c>
      <c r="Q17" s="38">
        <v>0.35</v>
      </c>
      <c r="R17" s="38">
        <v>0.35</v>
      </c>
      <c r="S17" s="38">
        <v>0.35</v>
      </c>
      <c r="T17" s="38">
        <v>0.35</v>
      </c>
      <c r="U17" s="38">
        <v>0.35</v>
      </c>
      <c r="V17" s="38">
        <v>0.35</v>
      </c>
      <c r="W17" s="38">
        <v>0.35</v>
      </c>
      <c r="X17" s="38">
        <v>0.35</v>
      </c>
      <c r="Y17" s="38">
        <v>0.35</v>
      </c>
      <c r="Z17" s="38">
        <v>0.35</v>
      </c>
      <c r="AA17" s="38">
        <v>0.35</v>
      </c>
      <c r="AB17" s="38">
        <v>0.35</v>
      </c>
      <c r="AC17" s="38">
        <v>0.35</v>
      </c>
      <c r="AD17" s="38">
        <v>0.35</v>
      </c>
      <c r="AE17" s="38">
        <v>0.35</v>
      </c>
      <c r="AF17" s="38">
        <v>0.35</v>
      </c>
      <c r="AG17" s="38">
        <v>0.35</v>
      </c>
      <c r="AH17" s="38">
        <v>0.35</v>
      </c>
      <c r="AI17" s="38">
        <v>0.35</v>
      </c>
      <c r="AJ17" s="50">
        <v>0.35</v>
      </c>
      <c r="AK17" s="38"/>
      <c r="AL17" s="38"/>
      <c r="AN17" s="260">
        <f t="shared" si="0"/>
        <v>10.849999999999994</v>
      </c>
      <c r="AO17" s="8">
        <v>86400</v>
      </c>
      <c r="AP17" s="261">
        <f t="shared" si="1"/>
        <v>937439.99999999953</v>
      </c>
    </row>
    <row r="18" spans="1:42" s="8" customFormat="1" x14ac:dyDescent="0.25">
      <c r="A18" s="12"/>
      <c r="B18" s="13"/>
      <c r="C18" s="17" t="s">
        <v>16</v>
      </c>
      <c r="D18" s="237" t="s">
        <v>395</v>
      </c>
      <c r="E18" s="7"/>
      <c r="F18" s="38">
        <v>0.25</v>
      </c>
      <c r="G18" s="38">
        <v>0.25</v>
      </c>
      <c r="H18" s="38">
        <v>0.25</v>
      </c>
      <c r="I18" s="38">
        <v>0.25</v>
      </c>
      <c r="J18" s="38">
        <v>0.25</v>
      </c>
      <c r="K18" s="38">
        <v>0.25</v>
      </c>
      <c r="L18" s="38">
        <v>0.25</v>
      </c>
      <c r="M18" s="38">
        <v>0.25</v>
      </c>
      <c r="N18" s="38">
        <v>0.25</v>
      </c>
      <c r="O18" s="38">
        <v>0.25</v>
      </c>
      <c r="P18" s="38">
        <v>0.25</v>
      </c>
      <c r="Q18" s="38">
        <v>0.25</v>
      </c>
      <c r="R18" s="38">
        <v>0.25</v>
      </c>
      <c r="S18" s="38">
        <v>0.3</v>
      </c>
      <c r="T18" s="38">
        <v>0.3</v>
      </c>
      <c r="U18" s="38">
        <v>0.3</v>
      </c>
      <c r="V18" s="38">
        <v>0.3</v>
      </c>
      <c r="W18" s="38">
        <v>0.3</v>
      </c>
      <c r="X18" s="38">
        <v>0.3</v>
      </c>
      <c r="Y18" s="38">
        <v>0.3</v>
      </c>
      <c r="Z18" s="38">
        <v>0.25</v>
      </c>
      <c r="AA18" s="38">
        <v>0.25</v>
      </c>
      <c r="AB18" s="38">
        <v>0.25</v>
      </c>
      <c r="AC18" s="38">
        <v>0.25</v>
      </c>
      <c r="AD18" s="38">
        <v>0.25</v>
      </c>
      <c r="AE18" s="38">
        <v>0.25</v>
      </c>
      <c r="AF18" s="38">
        <v>0.25</v>
      </c>
      <c r="AG18" s="38">
        <v>0.2</v>
      </c>
      <c r="AH18" s="38">
        <v>0.2</v>
      </c>
      <c r="AI18" s="38">
        <v>0.2</v>
      </c>
      <c r="AJ18" s="50">
        <v>0.2</v>
      </c>
      <c r="AK18" s="38"/>
      <c r="AL18" s="38"/>
      <c r="AN18" s="260">
        <f t="shared" si="0"/>
        <v>7.8999999999999995</v>
      </c>
      <c r="AO18" s="8">
        <v>86400</v>
      </c>
      <c r="AP18" s="261">
        <f t="shared" si="1"/>
        <v>682560</v>
      </c>
    </row>
    <row r="19" spans="1:42" s="8" customFormat="1" x14ac:dyDescent="0.25">
      <c r="A19" s="12"/>
      <c r="B19" s="16"/>
      <c r="C19" s="220" t="s">
        <v>17</v>
      </c>
      <c r="D19" s="221">
        <v>0</v>
      </c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46"/>
      <c r="AK19" s="220"/>
      <c r="AL19" s="220"/>
      <c r="AN19" s="260">
        <f t="shared" si="0"/>
        <v>0</v>
      </c>
      <c r="AO19" s="8">
        <v>86400</v>
      </c>
      <c r="AP19" s="261">
        <f t="shared" si="1"/>
        <v>0</v>
      </c>
    </row>
    <row r="20" spans="1:42" s="8" customFormat="1" x14ac:dyDescent="0.25">
      <c r="A20" s="12"/>
      <c r="B20" s="16"/>
      <c r="C20" s="220" t="s">
        <v>18</v>
      </c>
      <c r="D20" s="221">
        <v>0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46"/>
      <c r="AK20" s="220"/>
      <c r="AL20" s="220"/>
      <c r="AN20" s="260">
        <f t="shared" si="0"/>
        <v>0</v>
      </c>
      <c r="AO20" s="8">
        <v>86400</v>
      </c>
      <c r="AP20" s="261">
        <f t="shared" si="1"/>
        <v>0</v>
      </c>
    </row>
    <row r="21" spans="1:42" s="8" customFormat="1" x14ac:dyDescent="0.25">
      <c r="A21" s="12"/>
      <c r="B21" s="16"/>
      <c r="C21" s="40"/>
      <c r="D21" s="41"/>
      <c r="E21" s="7"/>
      <c r="F21" s="38"/>
      <c r="G21" s="38"/>
      <c r="H21" s="38"/>
      <c r="I21" s="38"/>
      <c r="J21" s="38"/>
      <c r="K21" s="38"/>
      <c r="L21" s="38"/>
      <c r="M21" s="38"/>
      <c r="N21" s="38"/>
      <c r="O21" s="14"/>
      <c r="P21" s="14"/>
      <c r="Q21" s="14"/>
      <c r="R21" s="14"/>
      <c r="S21" s="14"/>
      <c r="T21" s="14"/>
      <c r="U21" s="38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54"/>
      <c r="AK21" s="14"/>
      <c r="AL21" s="14"/>
      <c r="AN21" s="260"/>
      <c r="AP21" s="261"/>
    </row>
    <row r="22" spans="1:42" s="8" customFormat="1" ht="15.75" thickBot="1" x14ac:dyDescent="0.3">
      <c r="A22" s="12"/>
      <c r="B22" s="19"/>
      <c r="C22" s="20" t="s">
        <v>139</v>
      </c>
      <c r="D22" s="243"/>
      <c r="E22" s="46">
        <f>86400*SUM(F22:AJ22)</f>
        <v>3869855.9999999981</v>
      </c>
      <c r="F22" s="51">
        <f>SUM(F13:F21)</f>
        <v>0.89999999999999991</v>
      </c>
      <c r="G22" s="51">
        <f>SUM(G13:G21)</f>
        <v>0.89999999999999991</v>
      </c>
      <c r="H22" s="51">
        <f>SUM(H13:H21)</f>
        <v>1.2599999999999998</v>
      </c>
      <c r="I22" s="51">
        <f t="shared" ref="I22:AJ22" si="3">SUM(I13:I21)</f>
        <v>1.2599999999999998</v>
      </c>
      <c r="J22" s="51">
        <f t="shared" si="3"/>
        <v>1.56</v>
      </c>
      <c r="K22" s="51">
        <f t="shared" si="3"/>
        <v>1.56</v>
      </c>
      <c r="L22" s="51">
        <f t="shared" si="3"/>
        <v>1.56</v>
      </c>
      <c r="M22" s="51">
        <f t="shared" si="3"/>
        <v>1.56</v>
      </c>
      <c r="N22" s="51">
        <f>SUM(N13:N21)</f>
        <v>1.56</v>
      </c>
      <c r="O22" s="51">
        <f>SUM(O13:O21)</f>
        <v>1.56</v>
      </c>
      <c r="P22" s="51">
        <f t="shared" si="3"/>
        <v>1.56</v>
      </c>
      <c r="Q22" s="51">
        <f t="shared" si="3"/>
        <v>1.56</v>
      </c>
      <c r="R22" s="51">
        <f t="shared" si="3"/>
        <v>1.56</v>
      </c>
      <c r="S22" s="51">
        <f t="shared" si="3"/>
        <v>1.61</v>
      </c>
      <c r="T22" s="51">
        <f t="shared" si="3"/>
        <v>1.61</v>
      </c>
      <c r="U22" s="51">
        <f t="shared" si="3"/>
        <v>1.61</v>
      </c>
      <c r="V22" s="51">
        <f t="shared" si="3"/>
        <v>1.61</v>
      </c>
      <c r="W22" s="51">
        <f t="shared" si="3"/>
        <v>1.3099999999999998</v>
      </c>
      <c r="X22" s="51">
        <f t="shared" si="3"/>
        <v>1.3099999999999998</v>
      </c>
      <c r="Y22" s="51">
        <f t="shared" si="3"/>
        <v>1.3099999999999998</v>
      </c>
      <c r="Z22" s="51">
        <f>SUM(Z13:Z21)</f>
        <v>1.56</v>
      </c>
      <c r="AA22" s="51">
        <f t="shared" si="3"/>
        <v>1.56</v>
      </c>
      <c r="AB22" s="51">
        <f>SUM(AB13:AB21)</f>
        <v>1.56</v>
      </c>
      <c r="AC22" s="51">
        <f t="shared" si="3"/>
        <v>1.56</v>
      </c>
      <c r="AD22" s="51">
        <f t="shared" si="3"/>
        <v>1.2599999999999998</v>
      </c>
      <c r="AE22" s="51">
        <f t="shared" si="3"/>
        <v>1.2599999999999998</v>
      </c>
      <c r="AF22" s="51">
        <f t="shared" si="3"/>
        <v>1.2599999999999998</v>
      </c>
      <c r="AG22" s="51">
        <f t="shared" si="3"/>
        <v>1.51</v>
      </c>
      <c r="AH22" s="51">
        <f t="shared" si="3"/>
        <v>1.51</v>
      </c>
      <c r="AI22" s="51">
        <f t="shared" si="3"/>
        <v>1.51</v>
      </c>
      <c r="AJ22" s="52">
        <f t="shared" si="3"/>
        <v>1.51</v>
      </c>
      <c r="AK22" s="38"/>
      <c r="AL22" s="38"/>
      <c r="AN22" s="262">
        <f t="shared" si="0"/>
        <v>44.789999999999978</v>
      </c>
      <c r="AO22" s="20">
        <v>86400</v>
      </c>
      <c r="AP22" s="263">
        <f t="shared" si="1"/>
        <v>3869855.9999999981</v>
      </c>
    </row>
    <row r="23" spans="1:42" s="8" customFormat="1" ht="16.5" thickTop="1" thickBot="1" x14ac:dyDescent="0.3">
      <c r="A23" s="12"/>
      <c r="D23" s="14"/>
      <c r="E23" s="7"/>
      <c r="F23" s="38"/>
      <c r="G23" s="38"/>
      <c r="H23" s="38"/>
      <c r="I23" s="38"/>
      <c r="J23" s="38"/>
      <c r="K23" s="38"/>
      <c r="L23" s="38"/>
      <c r="M23" s="38"/>
      <c r="N23" s="38"/>
      <c r="O23" s="14"/>
      <c r="P23" s="14"/>
      <c r="Q23" s="14"/>
      <c r="R23" s="14"/>
      <c r="S23" s="14"/>
      <c r="T23" s="14"/>
      <c r="U23" s="38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N23" s="14"/>
      <c r="AP23" s="15"/>
    </row>
    <row r="24" spans="1:42" s="8" customFormat="1" ht="15.75" thickTop="1" x14ac:dyDescent="0.25">
      <c r="A24" s="12"/>
      <c r="B24" s="23" t="s">
        <v>19</v>
      </c>
      <c r="C24" s="24" t="s">
        <v>20</v>
      </c>
      <c r="D24" s="9">
        <v>0.3</v>
      </c>
      <c r="E24" s="45"/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0.3</v>
      </c>
      <c r="M24" s="48">
        <v>0.3</v>
      </c>
      <c r="N24" s="48">
        <v>0.3</v>
      </c>
      <c r="O24" s="48">
        <v>0.3</v>
      </c>
      <c r="P24" s="48">
        <v>0.3</v>
      </c>
      <c r="Q24" s="48">
        <v>0</v>
      </c>
      <c r="R24" s="48">
        <v>0</v>
      </c>
      <c r="S24" s="48">
        <v>0.3</v>
      </c>
      <c r="T24" s="48">
        <v>0.3</v>
      </c>
      <c r="U24" s="48">
        <v>0.3</v>
      </c>
      <c r="V24" s="48">
        <v>0.3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0.3</v>
      </c>
      <c r="AH24" s="48">
        <v>0.3</v>
      </c>
      <c r="AI24" s="48">
        <v>0.3</v>
      </c>
      <c r="AJ24" s="49">
        <v>0</v>
      </c>
      <c r="AK24" s="38"/>
      <c r="AL24" s="38"/>
      <c r="AN24" s="258">
        <f t="shared" si="0"/>
        <v>3.5999999999999992</v>
      </c>
      <c r="AO24" s="10">
        <v>86400</v>
      </c>
      <c r="AP24" s="259">
        <f t="shared" si="1"/>
        <v>311039.99999999994</v>
      </c>
    </row>
    <row r="25" spans="1:42" s="8" customFormat="1" x14ac:dyDescent="0.25">
      <c r="A25" s="12"/>
      <c r="B25" s="16"/>
      <c r="C25" s="17" t="s">
        <v>21</v>
      </c>
      <c r="D25" s="14">
        <v>0.35</v>
      </c>
      <c r="E25" s="7"/>
      <c r="F25" s="38">
        <v>0.35</v>
      </c>
      <c r="G25" s="38">
        <v>0.35</v>
      </c>
      <c r="H25" s="38">
        <v>0.35</v>
      </c>
      <c r="I25" s="38">
        <v>0.35</v>
      </c>
      <c r="J25" s="38">
        <v>0.35</v>
      </c>
      <c r="K25" s="38">
        <v>0.35</v>
      </c>
      <c r="L25" s="38">
        <v>0.35</v>
      </c>
      <c r="M25" s="38">
        <v>0.35</v>
      </c>
      <c r="N25" s="38">
        <v>0.35</v>
      </c>
      <c r="O25" s="38">
        <v>0.35</v>
      </c>
      <c r="P25" s="38">
        <v>0.35</v>
      </c>
      <c r="Q25" s="38">
        <v>0.35</v>
      </c>
      <c r="R25" s="38">
        <v>0.35</v>
      </c>
      <c r="S25" s="38">
        <v>0.35</v>
      </c>
      <c r="T25" s="38">
        <v>0.35</v>
      </c>
      <c r="U25" s="38">
        <v>0.35</v>
      </c>
      <c r="V25" s="38">
        <v>0.35</v>
      </c>
      <c r="W25" s="38">
        <v>0.35</v>
      </c>
      <c r="X25" s="38">
        <v>0.35</v>
      </c>
      <c r="Y25" s="38">
        <v>0.35</v>
      </c>
      <c r="Z25" s="38">
        <v>0.35</v>
      </c>
      <c r="AA25" s="38">
        <v>0.35</v>
      </c>
      <c r="AB25" s="38">
        <v>0.35</v>
      </c>
      <c r="AC25" s="38">
        <v>0.35</v>
      </c>
      <c r="AD25" s="38">
        <v>0.35</v>
      </c>
      <c r="AE25" s="38">
        <v>0.35</v>
      </c>
      <c r="AF25" s="38">
        <v>0.35</v>
      </c>
      <c r="AG25" s="38">
        <v>0.35</v>
      </c>
      <c r="AH25" s="38">
        <v>0.35</v>
      </c>
      <c r="AI25" s="38">
        <v>0.35</v>
      </c>
      <c r="AJ25" s="50">
        <v>0.35</v>
      </c>
      <c r="AK25" s="38"/>
      <c r="AL25" s="38"/>
      <c r="AN25" s="260">
        <f t="shared" si="0"/>
        <v>10.849999999999994</v>
      </c>
      <c r="AO25" s="8">
        <v>86400</v>
      </c>
      <c r="AP25" s="261">
        <f t="shared" si="1"/>
        <v>937439.99999999953</v>
      </c>
    </row>
    <row r="26" spans="1:42" s="8" customFormat="1" x14ac:dyDescent="0.25">
      <c r="A26" s="12"/>
      <c r="B26" s="16"/>
      <c r="C26" s="220" t="s">
        <v>22</v>
      </c>
      <c r="D26" s="221">
        <v>0.2</v>
      </c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46"/>
      <c r="AK26" s="220"/>
      <c r="AL26" s="220"/>
      <c r="AN26" s="260">
        <f t="shared" si="0"/>
        <v>0</v>
      </c>
      <c r="AO26" s="8">
        <v>86400</v>
      </c>
      <c r="AP26" s="261">
        <f t="shared" si="1"/>
        <v>0</v>
      </c>
    </row>
    <row r="27" spans="1:42" s="8" customFormat="1" x14ac:dyDescent="0.25">
      <c r="A27" s="12"/>
      <c r="B27" s="16"/>
      <c r="C27" s="222" t="s">
        <v>402</v>
      </c>
      <c r="D27" s="223" t="s">
        <v>395</v>
      </c>
      <c r="E27" s="7"/>
      <c r="F27" s="38">
        <v>21.52</v>
      </c>
      <c r="G27" s="38">
        <v>23.41</v>
      </c>
      <c r="H27" s="38">
        <v>23.58</v>
      </c>
      <c r="I27" s="38">
        <v>22.88</v>
      </c>
      <c r="J27" s="38">
        <v>22.19</v>
      </c>
      <c r="K27" s="38">
        <v>21.86</v>
      </c>
      <c r="L27" s="38">
        <v>21.77</v>
      </c>
      <c r="M27" s="38">
        <v>21.61</v>
      </c>
      <c r="N27" s="38">
        <v>20.11</v>
      </c>
      <c r="O27" s="38">
        <v>21.64</v>
      </c>
      <c r="P27" s="38">
        <v>20.92</v>
      </c>
      <c r="Q27" s="38">
        <v>20.97</v>
      </c>
      <c r="R27" s="38">
        <v>20.57</v>
      </c>
      <c r="S27" s="38">
        <v>20.07</v>
      </c>
      <c r="T27" s="38">
        <v>20.9</v>
      </c>
      <c r="U27" s="38">
        <v>22.11</v>
      </c>
      <c r="V27" s="38">
        <v>20.83</v>
      </c>
      <c r="W27" s="38">
        <v>20.39</v>
      </c>
      <c r="X27" s="38">
        <v>20.41</v>
      </c>
      <c r="Y27" s="38">
        <v>20.88</v>
      </c>
      <c r="Z27" s="38">
        <v>19.940000000000001</v>
      </c>
      <c r="AA27" s="38">
        <v>19.829999999999998</v>
      </c>
      <c r="AB27" s="38">
        <v>19.62</v>
      </c>
      <c r="AC27" s="38">
        <v>20.32</v>
      </c>
      <c r="AD27" s="38">
        <v>21.45</v>
      </c>
      <c r="AE27" s="38">
        <v>20.57</v>
      </c>
      <c r="AF27" s="38">
        <v>20.27</v>
      </c>
      <c r="AG27" s="38">
        <v>19.350000000000001</v>
      </c>
      <c r="AH27" s="38">
        <v>19.73</v>
      </c>
      <c r="AI27" s="38">
        <v>18.91</v>
      </c>
      <c r="AJ27" s="50">
        <v>18.37</v>
      </c>
      <c r="AK27" s="38"/>
      <c r="AL27" s="38"/>
      <c r="AN27" s="260">
        <f t="shared" si="0"/>
        <v>646.98</v>
      </c>
      <c r="AO27" s="8">
        <v>86400</v>
      </c>
      <c r="AP27" s="261">
        <f t="shared" si="1"/>
        <v>55899072</v>
      </c>
    </row>
    <row r="28" spans="1:42" s="8" customFormat="1" x14ac:dyDescent="0.25">
      <c r="A28" s="12"/>
      <c r="B28" s="16"/>
      <c r="C28" s="17"/>
      <c r="D28" s="18"/>
      <c r="E28" s="7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50"/>
      <c r="AK28" s="38"/>
      <c r="AL28" s="38"/>
      <c r="AN28" s="260"/>
      <c r="AP28" s="261"/>
    </row>
    <row r="29" spans="1:42" s="8" customFormat="1" x14ac:dyDescent="0.25">
      <c r="A29" s="12"/>
      <c r="B29" s="16"/>
      <c r="C29" s="219" t="s">
        <v>145</v>
      </c>
      <c r="D29" s="235" t="s">
        <v>395</v>
      </c>
      <c r="E29" s="7"/>
      <c r="F29" s="38">
        <v>3.45</v>
      </c>
      <c r="G29" s="38">
        <v>6.05</v>
      </c>
      <c r="H29" s="38">
        <v>6.25</v>
      </c>
      <c r="I29" s="38">
        <v>5.39</v>
      </c>
      <c r="J29" s="38">
        <v>4.33</v>
      </c>
      <c r="K29" s="38">
        <v>3.84</v>
      </c>
      <c r="L29" s="38">
        <v>3.42</v>
      </c>
      <c r="M29" s="38">
        <v>2.61</v>
      </c>
      <c r="N29" s="38">
        <v>0.56999999999999995</v>
      </c>
      <c r="O29" s="38">
        <v>1.93</v>
      </c>
      <c r="P29" s="38">
        <v>1.67</v>
      </c>
      <c r="Q29" s="38">
        <v>2.19</v>
      </c>
      <c r="R29" s="38">
        <v>1.68</v>
      </c>
      <c r="S29" s="38">
        <v>0.75</v>
      </c>
      <c r="T29" s="38">
        <v>1.41</v>
      </c>
      <c r="U29" s="38">
        <v>2.75</v>
      </c>
      <c r="V29" s="38">
        <v>1.87</v>
      </c>
      <c r="W29" s="38">
        <v>1.54</v>
      </c>
      <c r="X29" s="38">
        <v>1.56</v>
      </c>
      <c r="Y29" s="38">
        <v>1.92</v>
      </c>
      <c r="Z29" s="38">
        <v>0.96</v>
      </c>
      <c r="AA29" s="38">
        <v>0.8</v>
      </c>
      <c r="AB29" s="38">
        <v>0.6</v>
      </c>
      <c r="AC29" s="38">
        <v>2.0499999999999998</v>
      </c>
      <c r="AD29" s="38">
        <v>3.37</v>
      </c>
      <c r="AE29" s="38">
        <v>2.5099999999999998</v>
      </c>
      <c r="AF29" s="38">
        <v>1.85</v>
      </c>
      <c r="AG29" s="38">
        <v>0.48</v>
      </c>
      <c r="AH29" s="38">
        <v>0.68</v>
      </c>
      <c r="AI29" s="38">
        <v>0</v>
      </c>
      <c r="AJ29" s="50">
        <v>0</v>
      </c>
      <c r="AK29" s="38"/>
      <c r="AL29" s="38"/>
      <c r="AN29" s="260">
        <f t="shared" si="0"/>
        <v>68.47999999999999</v>
      </c>
      <c r="AO29" s="8">
        <v>-86400</v>
      </c>
      <c r="AP29" s="261">
        <f t="shared" si="1"/>
        <v>-5916671.9999999991</v>
      </c>
    </row>
    <row r="30" spans="1:42" s="8" customFormat="1" x14ac:dyDescent="0.25">
      <c r="A30" s="12"/>
      <c r="B30" s="16"/>
      <c r="C30" s="219" t="s">
        <v>411</v>
      </c>
      <c r="D30" s="41"/>
      <c r="E30" s="7"/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50">
        <v>0</v>
      </c>
      <c r="AK30" s="38"/>
      <c r="AL30" s="38"/>
      <c r="AN30" s="260">
        <f t="shared" si="0"/>
        <v>0</v>
      </c>
      <c r="AO30" s="8">
        <v>-86400</v>
      </c>
      <c r="AP30" s="261">
        <f t="shared" si="1"/>
        <v>0</v>
      </c>
    </row>
    <row r="31" spans="1:42" s="8" customFormat="1" x14ac:dyDescent="0.25">
      <c r="A31" s="12"/>
      <c r="B31" s="16"/>
      <c r="C31" s="219" t="s">
        <v>396</v>
      </c>
      <c r="D31" s="41"/>
      <c r="E31" s="7"/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0.1</v>
      </c>
      <c r="AA31" s="38">
        <v>0.1</v>
      </c>
      <c r="AB31" s="38">
        <v>0.1</v>
      </c>
      <c r="AC31" s="38">
        <v>0.1</v>
      </c>
      <c r="AD31" s="38">
        <v>0.1</v>
      </c>
      <c r="AE31" s="38">
        <v>0.1</v>
      </c>
      <c r="AF31" s="38">
        <v>0.1</v>
      </c>
      <c r="AG31" s="38">
        <v>0.2</v>
      </c>
      <c r="AH31" s="38">
        <v>0.2</v>
      </c>
      <c r="AI31" s="38">
        <v>0.2</v>
      </c>
      <c r="AJ31" s="50">
        <v>0.2</v>
      </c>
      <c r="AK31" s="38"/>
      <c r="AL31" s="38"/>
      <c r="AN31" s="260">
        <f t="shared" si="0"/>
        <v>1.4999999999999998</v>
      </c>
      <c r="AO31" s="8">
        <v>-86400</v>
      </c>
      <c r="AP31" s="261">
        <f t="shared" si="1"/>
        <v>-129599.99999999999</v>
      </c>
    </row>
    <row r="32" spans="1:42" s="8" customFormat="1" x14ac:dyDescent="0.25">
      <c r="A32" s="12"/>
      <c r="B32" s="16"/>
      <c r="C32" s="219" t="s">
        <v>123</v>
      </c>
      <c r="D32" s="41"/>
      <c r="E32" s="7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50">
        <v>0</v>
      </c>
      <c r="AK32" s="38"/>
      <c r="AL32" s="38"/>
      <c r="AN32" s="260">
        <f t="shared" si="0"/>
        <v>0</v>
      </c>
      <c r="AO32" s="8">
        <v>-86400</v>
      </c>
      <c r="AP32" s="261">
        <f t="shared" si="1"/>
        <v>0</v>
      </c>
    </row>
    <row r="33" spans="1:42" s="8" customFormat="1" x14ac:dyDescent="0.25">
      <c r="A33" s="12"/>
      <c r="B33" s="16"/>
      <c r="C33" s="219" t="s">
        <v>124</v>
      </c>
      <c r="D33" s="41"/>
      <c r="E33" s="7"/>
      <c r="F33" s="38">
        <v>0.2</v>
      </c>
      <c r="G33" s="38">
        <v>0.2</v>
      </c>
      <c r="H33" s="38">
        <v>0.2</v>
      </c>
      <c r="I33" s="38">
        <v>0.2</v>
      </c>
      <c r="J33" s="38">
        <v>0.2</v>
      </c>
      <c r="K33" s="38">
        <v>0.2</v>
      </c>
      <c r="L33" s="38">
        <v>0.2</v>
      </c>
      <c r="M33" s="38">
        <v>0.15</v>
      </c>
      <c r="N33" s="38">
        <v>0.15</v>
      </c>
      <c r="O33" s="38">
        <v>0.15</v>
      </c>
      <c r="P33" s="38">
        <v>0.15</v>
      </c>
      <c r="Q33" s="38">
        <v>0.15</v>
      </c>
      <c r="R33" s="38">
        <v>0.15</v>
      </c>
      <c r="S33" s="38">
        <v>0.15</v>
      </c>
      <c r="T33" s="38">
        <v>0.15</v>
      </c>
      <c r="U33" s="38">
        <v>0.15</v>
      </c>
      <c r="V33" s="38">
        <v>0.15</v>
      </c>
      <c r="W33" s="38">
        <v>0.15</v>
      </c>
      <c r="X33" s="38">
        <v>0.15</v>
      </c>
      <c r="Y33" s="38">
        <v>0.15</v>
      </c>
      <c r="Z33" s="38">
        <v>0.15</v>
      </c>
      <c r="AA33" s="38">
        <v>0.15</v>
      </c>
      <c r="AB33" s="38">
        <v>0.15</v>
      </c>
      <c r="AC33" s="38">
        <v>0.15</v>
      </c>
      <c r="AD33" s="38">
        <v>0.15</v>
      </c>
      <c r="AE33" s="38">
        <v>0.15</v>
      </c>
      <c r="AF33" s="38">
        <v>0.15</v>
      </c>
      <c r="AG33" s="38">
        <v>0.2</v>
      </c>
      <c r="AH33" s="38">
        <v>0.2</v>
      </c>
      <c r="AI33" s="38">
        <v>0.2</v>
      </c>
      <c r="AJ33" s="50">
        <v>0.2</v>
      </c>
      <c r="AK33" s="38"/>
      <c r="AL33" s="38"/>
      <c r="AN33" s="260">
        <f t="shared" si="0"/>
        <v>5.2</v>
      </c>
      <c r="AO33" s="8">
        <v>-86400</v>
      </c>
      <c r="AP33" s="261">
        <f t="shared" si="1"/>
        <v>-449280</v>
      </c>
    </row>
    <row r="34" spans="1:42" s="8" customFormat="1" x14ac:dyDescent="0.25">
      <c r="A34" s="12"/>
      <c r="B34" s="16"/>
      <c r="C34" s="219" t="s">
        <v>125</v>
      </c>
      <c r="D34" s="41"/>
      <c r="E34" s="7"/>
      <c r="F34" s="38">
        <v>0.2</v>
      </c>
      <c r="G34" s="38">
        <v>0.2</v>
      </c>
      <c r="H34" s="38">
        <v>0.2</v>
      </c>
      <c r="I34" s="38">
        <v>0.2</v>
      </c>
      <c r="J34" s="38">
        <v>0.2</v>
      </c>
      <c r="K34" s="38">
        <v>0.2</v>
      </c>
      <c r="L34" s="38">
        <v>0.2</v>
      </c>
      <c r="M34" s="38">
        <v>0.05</v>
      </c>
      <c r="N34" s="38">
        <v>0.05</v>
      </c>
      <c r="O34" s="38">
        <v>0.05</v>
      </c>
      <c r="P34" s="38">
        <v>0.05</v>
      </c>
      <c r="Q34" s="38">
        <v>0.05</v>
      </c>
      <c r="R34" s="38">
        <v>0.05</v>
      </c>
      <c r="S34" s="38">
        <v>0.15</v>
      </c>
      <c r="T34" s="38">
        <v>0.15</v>
      </c>
      <c r="U34" s="38">
        <v>0.15</v>
      </c>
      <c r="V34" s="38">
        <v>0.15</v>
      </c>
      <c r="W34" s="38">
        <v>0.15</v>
      </c>
      <c r="X34" s="38">
        <v>0.15</v>
      </c>
      <c r="Y34" s="38">
        <v>0.15</v>
      </c>
      <c r="Z34" s="38">
        <v>0.2</v>
      </c>
      <c r="AA34" s="38">
        <v>0.2</v>
      </c>
      <c r="AB34" s="38">
        <v>0.2</v>
      </c>
      <c r="AC34" s="38">
        <v>0.2</v>
      </c>
      <c r="AD34" s="38">
        <v>0.2</v>
      </c>
      <c r="AE34" s="38">
        <v>0.2</v>
      </c>
      <c r="AF34" s="38">
        <v>0.2</v>
      </c>
      <c r="AG34" s="38">
        <v>0.3</v>
      </c>
      <c r="AH34" s="38">
        <v>0.3</v>
      </c>
      <c r="AI34" s="38">
        <v>0.3</v>
      </c>
      <c r="AJ34" s="50">
        <v>0.3</v>
      </c>
      <c r="AK34" s="38"/>
      <c r="AL34" s="38"/>
      <c r="AN34" s="260">
        <f t="shared" si="0"/>
        <v>5.35</v>
      </c>
      <c r="AO34" s="8">
        <v>-86400</v>
      </c>
      <c r="AP34" s="261">
        <f t="shared" si="1"/>
        <v>-462239.99999999994</v>
      </c>
    </row>
    <row r="35" spans="1:42" s="8" customFormat="1" x14ac:dyDescent="0.25">
      <c r="A35" s="12"/>
      <c r="B35" s="16"/>
      <c r="C35" s="219" t="s">
        <v>397</v>
      </c>
      <c r="D35" s="41"/>
      <c r="E35" s="7"/>
      <c r="F35" s="38">
        <v>0.5</v>
      </c>
      <c r="G35" s="38">
        <v>0.5</v>
      </c>
      <c r="H35" s="38">
        <v>0.5</v>
      </c>
      <c r="I35" s="38">
        <v>0.5</v>
      </c>
      <c r="J35" s="38">
        <v>0.5</v>
      </c>
      <c r="K35" s="38">
        <v>0.5</v>
      </c>
      <c r="L35" s="38">
        <v>0.5</v>
      </c>
      <c r="M35" s="38">
        <v>0.3</v>
      </c>
      <c r="N35" s="38">
        <v>0.3</v>
      </c>
      <c r="O35" s="38">
        <v>0.3</v>
      </c>
      <c r="P35" s="38">
        <v>0.3</v>
      </c>
      <c r="Q35" s="38">
        <v>0.3</v>
      </c>
      <c r="R35" s="38">
        <v>0.3</v>
      </c>
      <c r="S35" s="38">
        <v>0.3</v>
      </c>
      <c r="T35" s="38">
        <v>0.3</v>
      </c>
      <c r="U35" s="38">
        <v>0.3</v>
      </c>
      <c r="V35" s="38">
        <v>0.3</v>
      </c>
      <c r="W35" s="38">
        <v>0.3</v>
      </c>
      <c r="X35" s="38">
        <v>0.3</v>
      </c>
      <c r="Y35" s="38">
        <v>0.3</v>
      </c>
      <c r="Z35" s="38">
        <v>0.3</v>
      </c>
      <c r="AA35" s="38">
        <v>0.3</v>
      </c>
      <c r="AB35" s="38">
        <v>0.3</v>
      </c>
      <c r="AC35" s="38">
        <v>0.3</v>
      </c>
      <c r="AD35" s="38">
        <v>0.3</v>
      </c>
      <c r="AE35" s="38">
        <v>0.3</v>
      </c>
      <c r="AF35" s="38">
        <v>0.3</v>
      </c>
      <c r="AG35" s="38">
        <v>0.5</v>
      </c>
      <c r="AH35" s="38">
        <v>0.5</v>
      </c>
      <c r="AI35" s="38">
        <v>0.5</v>
      </c>
      <c r="AJ35" s="50">
        <v>0.5</v>
      </c>
      <c r="AK35" s="38"/>
      <c r="AL35" s="38"/>
      <c r="AN35" s="260">
        <f t="shared" si="0"/>
        <v>11.5</v>
      </c>
      <c r="AO35" s="8">
        <v>-86400</v>
      </c>
      <c r="AP35" s="261">
        <f t="shared" si="1"/>
        <v>-993600</v>
      </c>
    </row>
    <row r="36" spans="1:42" s="8" customFormat="1" x14ac:dyDescent="0.25">
      <c r="A36" s="12"/>
      <c r="B36" s="16"/>
      <c r="C36" s="219" t="s">
        <v>126</v>
      </c>
      <c r="D36" s="41"/>
      <c r="E36" s="7"/>
      <c r="F36" s="38">
        <v>0.4</v>
      </c>
      <c r="G36" s="38">
        <v>0.4</v>
      </c>
      <c r="H36" s="38">
        <v>0.4</v>
      </c>
      <c r="I36" s="38">
        <v>0.4</v>
      </c>
      <c r="J36" s="38">
        <v>0.4</v>
      </c>
      <c r="K36" s="38">
        <v>0.4</v>
      </c>
      <c r="L36" s="38">
        <v>0.4</v>
      </c>
      <c r="M36" s="38">
        <v>0.1</v>
      </c>
      <c r="N36" s="38">
        <v>0.1</v>
      </c>
      <c r="O36" s="38">
        <v>0.1</v>
      </c>
      <c r="P36" s="38">
        <v>0.1</v>
      </c>
      <c r="Q36" s="38">
        <v>0.1</v>
      </c>
      <c r="R36" s="38">
        <v>0.1</v>
      </c>
      <c r="S36" s="38">
        <v>0.1</v>
      </c>
      <c r="T36" s="38">
        <v>0.1</v>
      </c>
      <c r="U36" s="38">
        <v>0.1</v>
      </c>
      <c r="V36" s="38">
        <v>0.1</v>
      </c>
      <c r="W36" s="38">
        <v>0.1</v>
      </c>
      <c r="X36" s="38">
        <v>0.1</v>
      </c>
      <c r="Y36" s="38">
        <v>0.1</v>
      </c>
      <c r="Z36" s="38">
        <v>0.2</v>
      </c>
      <c r="AA36" s="38">
        <v>0.2</v>
      </c>
      <c r="AB36" s="38">
        <v>0.2</v>
      </c>
      <c r="AC36" s="38">
        <v>0.2</v>
      </c>
      <c r="AD36" s="38">
        <v>0.2</v>
      </c>
      <c r="AE36" s="38">
        <v>0.2</v>
      </c>
      <c r="AF36" s="38">
        <v>0.2</v>
      </c>
      <c r="AG36" s="38">
        <v>0.4</v>
      </c>
      <c r="AH36" s="38">
        <v>0.4</v>
      </c>
      <c r="AI36" s="38">
        <v>0.4</v>
      </c>
      <c r="AJ36" s="50">
        <v>0.4</v>
      </c>
      <c r="AK36" s="38"/>
      <c r="AL36" s="38"/>
      <c r="AN36" s="260">
        <f t="shared" si="0"/>
        <v>7.1000000000000032</v>
      </c>
      <c r="AO36" s="8">
        <v>-86400</v>
      </c>
      <c r="AP36" s="261">
        <f t="shared" si="1"/>
        <v>-613440.00000000023</v>
      </c>
    </row>
    <row r="37" spans="1:42" s="8" customFormat="1" x14ac:dyDescent="0.25">
      <c r="A37" s="12"/>
      <c r="B37" s="16"/>
      <c r="C37" s="219" t="s">
        <v>147</v>
      </c>
      <c r="D37" s="41"/>
      <c r="E37" s="7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50">
        <v>0</v>
      </c>
      <c r="AK37" s="38"/>
      <c r="AL37" s="38"/>
      <c r="AN37" s="260">
        <f t="shared" si="0"/>
        <v>0</v>
      </c>
      <c r="AO37" s="8">
        <v>-86400</v>
      </c>
      <c r="AP37" s="261">
        <f t="shared" si="1"/>
        <v>0</v>
      </c>
    </row>
    <row r="38" spans="1:42" s="8" customFormat="1" x14ac:dyDescent="0.25">
      <c r="A38" s="12"/>
      <c r="B38" s="16"/>
      <c r="C38" s="219" t="s">
        <v>127</v>
      </c>
      <c r="D38" s="41"/>
      <c r="E38" s="7"/>
      <c r="F38" s="38">
        <v>0.1</v>
      </c>
      <c r="G38" s="38">
        <v>0.1</v>
      </c>
      <c r="H38" s="38">
        <v>0.1</v>
      </c>
      <c r="I38" s="38">
        <v>0.1</v>
      </c>
      <c r="J38" s="38">
        <v>0.1</v>
      </c>
      <c r="K38" s="38">
        <v>0.1</v>
      </c>
      <c r="L38" s="38">
        <v>0.1</v>
      </c>
      <c r="M38" s="38">
        <v>0.15</v>
      </c>
      <c r="N38" s="38">
        <v>0.15</v>
      </c>
      <c r="O38" s="38">
        <v>0.15</v>
      </c>
      <c r="P38" s="38">
        <v>0.15</v>
      </c>
      <c r="Q38" s="38">
        <v>0.15</v>
      </c>
      <c r="R38" s="38">
        <v>0.15</v>
      </c>
      <c r="S38" s="38">
        <v>0.15</v>
      </c>
      <c r="T38" s="38">
        <v>0.15</v>
      </c>
      <c r="U38" s="38">
        <v>0.15</v>
      </c>
      <c r="V38" s="38">
        <v>0.15</v>
      </c>
      <c r="W38" s="38">
        <v>0.15</v>
      </c>
      <c r="X38" s="38">
        <v>0.15</v>
      </c>
      <c r="Y38" s="38">
        <v>0.15</v>
      </c>
      <c r="Z38" s="38">
        <v>0.3</v>
      </c>
      <c r="AA38" s="38">
        <v>0.3</v>
      </c>
      <c r="AB38" s="38">
        <v>0.3</v>
      </c>
      <c r="AC38" s="38">
        <v>0.3</v>
      </c>
      <c r="AD38" s="38">
        <v>0.3</v>
      </c>
      <c r="AE38" s="38">
        <v>0.3</v>
      </c>
      <c r="AF38" s="38">
        <v>0.3</v>
      </c>
      <c r="AG38" s="38">
        <v>0.5</v>
      </c>
      <c r="AH38" s="38">
        <v>0.5</v>
      </c>
      <c r="AI38" s="38">
        <v>0.5</v>
      </c>
      <c r="AJ38" s="50">
        <v>0.5</v>
      </c>
      <c r="AK38" s="38"/>
      <c r="AL38" s="38"/>
      <c r="AN38" s="260">
        <f t="shared" si="0"/>
        <v>6.7499999999999982</v>
      </c>
      <c r="AO38" s="8">
        <v>-86400</v>
      </c>
      <c r="AP38" s="261">
        <f t="shared" si="1"/>
        <v>-583199.99999999988</v>
      </c>
    </row>
    <row r="39" spans="1:42" s="8" customFormat="1" x14ac:dyDescent="0.25">
      <c r="A39" s="12"/>
      <c r="B39" s="16"/>
      <c r="C39" s="47"/>
      <c r="D39" s="41"/>
      <c r="E39" s="7"/>
      <c r="F39" s="38"/>
      <c r="G39" s="38"/>
      <c r="H39" s="38"/>
      <c r="I39" s="38"/>
      <c r="J39" s="38"/>
      <c r="K39" s="38"/>
      <c r="L39" s="38"/>
      <c r="M39" s="38"/>
      <c r="N39" s="38"/>
      <c r="O39" s="14"/>
      <c r="P39" s="14"/>
      <c r="Q39" s="14"/>
      <c r="R39" s="14"/>
      <c r="S39" s="14"/>
      <c r="T39" s="14"/>
      <c r="U39" s="38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54"/>
      <c r="AK39" s="14"/>
      <c r="AL39" s="14"/>
      <c r="AN39" s="260"/>
      <c r="AP39" s="261"/>
    </row>
    <row r="40" spans="1:42" s="8" customFormat="1" ht="15.75" thickBot="1" x14ac:dyDescent="0.3">
      <c r="A40" s="25"/>
      <c r="B40" s="19"/>
      <c r="C40" s="20" t="s">
        <v>139</v>
      </c>
      <c r="D40" s="243"/>
      <c r="E40" s="46">
        <f>86400*SUM(F40:AJ40)</f>
        <v>47999520.000000007</v>
      </c>
      <c r="F40" s="51">
        <f t="shared" ref="F40:AJ40" si="4">SUM(F24:F27)-SUM(F29:F38)</f>
        <v>17.02</v>
      </c>
      <c r="G40" s="51">
        <f t="shared" si="4"/>
        <v>16.310000000000002</v>
      </c>
      <c r="H40" s="51">
        <f t="shared" si="4"/>
        <v>16.28</v>
      </c>
      <c r="I40" s="51">
        <f t="shared" si="4"/>
        <v>16.440000000000001</v>
      </c>
      <c r="J40" s="51">
        <f t="shared" si="4"/>
        <v>16.810000000000002</v>
      </c>
      <c r="K40" s="51">
        <f t="shared" si="4"/>
        <v>16.97</v>
      </c>
      <c r="L40" s="51">
        <f t="shared" si="4"/>
        <v>17.599999999999998</v>
      </c>
      <c r="M40" s="51">
        <f t="shared" si="4"/>
        <v>18.899999999999999</v>
      </c>
      <c r="N40" s="51">
        <f t="shared" si="4"/>
        <v>19.439999999999998</v>
      </c>
      <c r="O40" s="51">
        <f t="shared" si="4"/>
        <v>19.61</v>
      </c>
      <c r="P40" s="51">
        <f t="shared" si="4"/>
        <v>19.149999999999999</v>
      </c>
      <c r="Q40" s="51">
        <f t="shared" si="4"/>
        <v>18.380000000000003</v>
      </c>
      <c r="R40" s="51">
        <f t="shared" si="4"/>
        <v>18.490000000000002</v>
      </c>
      <c r="S40" s="51">
        <f t="shared" si="4"/>
        <v>19.119999999999997</v>
      </c>
      <c r="T40" s="51">
        <f t="shared" si="4"/>
        <v>19.29</v>
      </c>
      <c r="U40" s="51">
        <f t="shared" si="4"/>
        <v>19.159999999999997</v>
      </c>
      <c r="V40" s="51">
        <f t="shared" si="4"/>
        <v>18.759999999999998</v>
      </c>
      <c r="W40" s="51">
        <f t="shared" si="4"/>
        <v>18.350000000000001</v>
      </c>
      <c r="X40" s="51">
        <f t="shared" si="4"/>
        <v>18.350000000000001</v>
      </c>
      <c r="Y40" s="51">
        <f t="shared" si="4"/>
        <v>18.46</v>
      </c>
      <c r="Z40" s="51">
        <f t="shared" si="4"/>
        <v>18.080000000000002</v>
      </c>
      <c r="AA40" s="51">
        <f t="shared" si="4"/>
        <v>18.13</v>
      </c>
      <c r="AB40" s="51">
        <f t="shared" si="4"/>
        <v>18.12</v>
      </c>
      <c r="AC40" s="51">
        <f t="shared" si="4"/>
        <v>17.37</v>
      </c>
      <c r="AD40" s="51">
        <f t="shared" si="4"/>
        <v>17.18</v>
      </c>
      <c r="AE40" s="51">
        <f t="shared" si="4"/>
        <v>17.160000000000004</v>
      </c>
      <c r="AF40" s="51">
        <f t="shared" si="4"/>
        <v>17.52</v>
      </c>
      <c r="AG40" s="51">
        <f t="shared" si="4"/>
        <v>17.420000000000002</v>
      </c>
      <c r="AH40" s="51">
        <f t="shared" si="4"/>
        <v>17.599999999999998</v>
      </c>
      <c r="AI40" s="51">
        <f t="shared" si="4"/>
        <v>17.459999999999997</v>
      </c>
      <c r="AJ40" s="52">
        <f t="shared" si="4"/>
        <v>16.62</v>
      </c>
      <c r="AK40" s="38"/>
      <c r="AL40" s="38"/>
      <c r="AN40" s="262">
        <f t="shared" si="0"/>
        <v>555.55000000000007</v>
      </c>
      <c r="AO40" s="20">
        <v>86400</v>
      </c>
      <c r="AP40" s="263">
        <f t="shared" si="1"/>
        <v>47999520.000000007</v>
      </c>
    </row>
    <row r="41" spans="1:42" ht="15.75" thickTop="1" x14ac:dyDescent="0.25">
      <c r="X41" s="14"/>
      <c r="Z41" s="14"/>
      <c r="AB41" s="14"/>
      <c r="AC41" s="14"/>
      <c r="AD41" s="14"/>
      <c r="AE41" s="14"/>
      <c r="AG41" s="14"/>
      <c r="AH41" s="14"/>
      <c r="AI41" s="14"/>
      <c r="AN41" s="14"/>
      <c r="AO41" s="8"/>
      <c r="AP41" s="15"/>
    </row>
    <row r="42" spans="1:42" x14ac:dyDescent="0.25">
      <c r="C42" s="27"/>
      <c r="X42" s="14"/>
      <c r="Z42" s="14"/>
      <c r="AB42" s="14"/>
      <c r="AC42" s="14"/>
      <c r="AD42" s="14"/>
      <c r="AE42" s="14"/>
      <c r="AG42" s="14"/>
      <c r="AH42" s="14"/>
      <c r="AI42" s="14"/>
      <c r="AN42" s="14"/>
      <c r="AO42" s="8"/>
      <c r="AP42" s="15"/>
    </row>
    <row r="43" spans="1:42" ht="15.75" thickBot="1" x14ac:dyDescent="0.3">
      <c r="X43" s="14"/>
      <c r="Z43" s="14"/>
      <c r="AB43" s="14"/>
      <c r="AC43" s="14"/>
      <c r="AD43" s="14"/>
      <c r="AE43" s="14"/>
      <c r="AG43" s="14"/>
      <c r="AH43" s="14"/>
      <c r="AI43" s="14"/>
      <c r="AN43" s="14"/>
      <c r="AO43" s="8"/>
      <c r="AP43" s="15"/>
    </row>
    <row r="44" spans="1:42" ht="15.75" thickTop="1" x14ac:dyDescent="0.25">
      <c r="A44" s="230" t="s">
        <v>24</v>
      </c>
      <c r="B44" s="23" t="s">
        <v>25</v>
      </c>
      <c r="C44" s="224" t="s">
        <v>401</v>
      </c>
      <c r="D44" s="225" t="s">
        <v>395</v>
      </c>
      <c r="E44" s="45"/>
      <c r="F44" s="48">
        <v>12.72</v>
      </c>
      <c r="G44" s="48">
        <v>12.04</v>
      </c>
      <c r="H44" s="48">
        <v>12.43</v>
      </c>
      <c r="I44" s="48">
        <v>12.7</v>
      </c>
      <c r="J44" s="48">
        <v>12.47</v>
      </c>
      <c r="K44" s="48">
        <v>12.3</v>
      </c>
      <c r="L44" s="48">
        <v>12.37</v>
      </c>
      <c r="M44" s="48">
        <v>12.52</v>
      </c>
      <c r="N44" s="48">
        <v>13.5</v>
      </c>
      <c r="O44" s="48">
        <v>11.91</v>
      </c>
      <c r="P44" s="48">
        <v>12.36</v>
      </c>
      <c r="Q44" s="48">
        <v>12.37</v>
      </c>
      <c r="R44" s="48">
        <v>12.4</v>
      </c>
      <c r="S44" s="48">
        <v>12.39</v>
      </c>
      <c r="T44" s="48">
        <v>12.03</v>
      </c>
      <c r="U44" s="48">
        <v>11.93</v>
      </c>
      <c r="V44" s="48">
        <v>11.82</v>
      </c>
      <c r="W44" s="48">
        <v>11.95</v>
      </c>
      <c r="X44" s="48">
        <v>11.6</v>
      </c>
      <c r="Y44" s="48">
        <v>11.15</v>
      </c>
      <c r="Z44" s="48">
        <v>11.91</v>
      </c>
      <c r="AA44" s="48">
        <v>12.27</v>
      </c>
      <c r="AB44" s="48">
        <v>12.34</v>
      </c>
      <c r="AC44" s="48">
        <v>12.42</v>
      </c>
      <c r="AD44" s="48">
        <v>12.05</v>
      </c>
      <c r="AE44" s="48">
        <v>12.28</v>
      </c>
      <c r="AF44" s="48">
        <v>12.3</v>
      </c>
      <c r="AG44" s="48">
        <v>12.41</v>
      </c>
      <c r="AH44" s="48">
        <v>12.04</v>
      </c>
      <c r="AI44" s="48">
        <v>12.64</v>
      </c>
      <c r="AJ44" s="49">
        <v>12.95</v>
      </c>
      <c r="AK44" s="38"/>
      <c r="AL44" s="38"/>
      <c r="AN44" s="258">
        <f t="shared" si="0"/>
        <v>380.57</v>
      </c>
      <c r="AO44" s="10">
        <v>86400</v>
      </c>
      <c r="AP44" s="259">
        <f t="shared" si="1"/>
        <v>32881248</v>
      </c>
    </row>
    <row r="45" spans="1:42" x14ac:dyDescent="0.25">
      <c r="A45" s="12"/>
      <c r="B45" s="16"/>
      <c r="C45" s="17"/>
      <c r="D45" s="18"/>
      <c r="O45" s="38"/>
      <c r="P45" s="38"/>
      <c r="Q45" s="38"/>
      <c r="R45" s="38"/>
      <c r="S45" s="38"/>
      <c r="T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50"/>
      <c r="AK45" s="38"/>
      <c r="AL45" s="38"/>
      <c r="AN45" s="260"/>
      <c r="AO45" s="8"/>
      <c r="AP45" s="261"/>
    </row>
    <row r="46" spans="1:42" x14ac:dyDescent="0.25">
      <c r="A46" s="12"/>
      <c r="B46" s="16"/>
      <c r="C46" s="219" t="s">
        <v>128</v>
      </c>
      <c r="D46" s="18"/>
      <c r="F46" s="38">
        <v>0.02</v>
      </c>
      <c r="G46" s="38">
        <v>0.02</v>
      </c>
      <c r="H46" s="38">
        <v>0.02</v>
      </c>
      <c r="I46" s="38">
        <v>0.02</v>
      </c>
      <c r="J46" s="38">
        <v>0.02</v>
      </c>
      <c r="K46" s="38">
        <v>0.02</v>
      </c>
      <c r="L46" s="38">
        <v>0.02</v>
      </c>
      <c r="M46" s="38">
        <v>0.02</v>
      </c>
      <c r="N46" s="38">
        <v>0.02</v>
      </c>
      <c r="O46" s="38">
        <v>0.02</v>
      </c>
      <c r="P46" s="38">
        <v>0.02</v>
      </c>
      <c r="Q46" s="38">
        <v>0.02</v>
      </c>
      <c r="R46" s="38">
        <v>0.02</v>
      </c>
      <c r="S46" s="38">
        <v>0.02</v>
      </c>
      <c r="T46" s="38">
        <v>0.02</v>
      </c>
      <c r="U46" s="38">
        <v>0.02</v>
      </c>
      <c r="V46" s="38">
        <v>0.02</v>
      </c>
      <c r="W46" s="38">
        <v>0.02</v>
      </c>
      <c r="X46" s="38">
        <v>0.02</v>
      </c>
      <c r="Y46" s="38">
        <v>0.02</v>
      </c>
      <c r="Z46" s="38">
        <v>2.5000000000000001E-2</v>
      </c>
      <c r="AA46" s="38">
        <v>2.5000000000000001E-2</v>
      </c>
      <c r="AB46" s="38">
        <v>2.5000000000000001E-2</v>
      </c>
      <c r="AC46" s="38">
        <v>2.5000000000000001E-2</v>
      </c>
      <c r="AD46" s="38">
        <v>2.5000000000000001E-2</v>
      </c>
      <c r="AE46" s="38">
        <v>2.5000000000000001E-2</v>
      </c>
      <c r="AF46" s="38">
        <v>2.5000000000000001E-2</v>
      </c>
      <c r="AG46" s="38">
        <v>2.5000000000000001E-2</v>
      </c>
      <c r="AH46" s="38">
        <v>2.5000000000000001E-2</v>
      </c>
      <c r="AI46" s="38">
        <v>2.5000000000000001E-2</v>
      </c>
      <c r="AJ46" s="50">
        <v>2.5000000000000001E-2</v>
      </c>
      <c r="AK46" s="38"/>
      <c r="AL46" s="38"/>
      <c r="AN46" s="260">
        <f t="shared" si="0"/>
        <v>0.67500000000000027</v>
      </c>
      <c r="AO46" s="8">
        <v>-86400</v>
      </c>
      <c r="AP46" s="261">
        <f t="shared" si="1"/>
        <v>-58320.000000000022</v>
      </c>
    </row>
    <row r="47" spans="1:42" x14ac:dyDescent="0.25">
      <c r="A47" s="12"/>
      <c r="B47" s="16"/>
      <c r="C47" s="219" t="s">
        <v>129</v>
      </c>
      <c r="D47" s="18"/>
      <c r="F47" s="38">
        <v>0.1</v>
      </c>
      <c r="G47" s="38">
        <v>0.1</v>
      </c>
      <c r="H47" s="38">
        <v>0.1</v>
      </c>
      <c r="I47" s="38">
        <v>0.1</v>
      </c>
      <c r="J47" s="38">
        <v>0.1</v>
      </c>
      <c r="K47" s="38">
        <v>0.1</v>
      </c>
      <c r="L47" s="38">
        <v>0.1</v>
      </c>
      <c r="M47" s="38">
        <v>0.1</v>
      </c>
      <c r="N47" s="38">
        <v>0.1</v>
      </c>
      <c r="O47" s="38">
        <v>0.1</v>
      </c>
      <c r="P47" s="38">
        <v>0.1</v>
      </c>
      <c r="Q47" s="38">
        <v>0.1</v>
      </c>
      <c r="R47" s="38">
        <v>0.1</v>
      </c>
      <c r="S47" s="38">
        <v>0.1</v>
      </c>
      <c r="T47" s="38">
        <v>0.1</v>
      </c>
      <c r="U47" s="38">
        <v>0.1</v>
      </c>
      <c r="V47" s="38">
        <v>0.1</v>
      </c>
      <c r="W47" s="38">
        <v>0.1</v>
      </c>
      <c r="X47" s="38">
        <v>0.1</v>
      </c>
      <c r="Y47" s="38">
        <v>0.1</v>
      </c>
      <c r="Z47" s="38">
        <v>0.1</v>
      </c>
      <c r="AA47" s="38">
        <v>0.1</v>
      </c>
      <c r="AB47" s="38">
        <v>0.1</v>
      </c>
      <c r="AC47" s="38">
        <v>0.1</v>
      </c>
      <c r="AD47" s="38">
        <v>0.1</v>
      </c>
      <c r="AE47" s="38">
        <v>0.1</v>
      </c>
      <c r="AF47" s="38">
        <v>0.1</v>
      </c>
      <c r="AG47" s="38">
        <v>0.1</v>
      </c>
      <c r="AH47" s="38">
        <v>0.1</v>
      </c>
      <c r="AI47" s="38">
        <v>0.1</v>
      </c>
      <c r="AJ47" s="50">
        <v>0.1</v>
      </c>
      <c r="AK47" s="38"/>
      <c r="AL47" s="38"/>
      <c r="AN47" s="260">
        <f t="shared" si="0"/>
        <v>3.1000000000000014</v>
      </c>
      <c r="AO47" s="8">
        <v>-86400</v>
      </c>
      <c r="AP47" s="261">
        <f t="shared" si="1"/>
        <v>-267840.00000000012</v>
      </c>
    </row>
    <row r="48" spans="1:42" x14ac:dyDescent="0.25">
      <c r="A48" s="12"/>
      <c r="B48" s="16"/>
      <c r="C48" s="219" t="s">
        <v>130</v>
      </c>
      <c r="D48" s="18"/>
      <c r="F48" s="38">
        <v>0.1</v>
      </c>
      <c r="G48" s="38">
        <v>0.1</v>
      </c>
      <c r="H48" s="38">
        <v>0.1</v>
      </c>
      <c r="I48" s="38">
        <v>0.1</v>
      </c>
      <c r="J48" s="38">
        <v>0.1</v>
      </c>
      <c r="K48" s="38">
        <v>0.1</v>
      </c>
      <c r="L48" s="38">
        <v>0.1</v>
      </c>
      <c r="M48" s="38">
        <v>0.05</v>
      </c>
      <c r="N48" s="38">
        <v>0.05</v>
      </c>
      <c r="O48" s="38">
        <v>0.05</v>
      </c>
      <c r="P48" s="38">
        <v>0.05</v>
      </c>
      <c r="Q48" s="38">
        <v>0.05</v>
      </c>
      <c r="R48" s="38">
        <v>0.05</v>
      </c>
      <c r="S48" s="38">
        <v>0.05</v>
      </c>
      <c r="T48" s="38">
        <v>0.05</v>
      </c>
      <c r="U48" s="38">
        <v>0.05</v>
      </c>
      <c r="V48" s="38">
        <v>0.05</v>
      </c>
      <c r="W48" s="38">
        <v>0.05</v>
      </c>
      <c r="X48" s="38">
        <v>0.05</v>
      </c>
      <c r="Y48" s="38">
        <v>0.05</v>
      </c>
      <c r="Z48" s="38">
        <v>0.5</v>
      </c>
      <c r="AA48" s="38">
        <v>0.5</v>
      </c>
      <c r="AB48" s="38">
        <v>0.5</v>
      </c>
      <c r="AC48" s="38">
        <v>0.5</v>
      </c>
      <c r="AD48" s="38">
        <v>0.5</v>
      </c>
      <c r="AE48" s="38">
        <v>0.5</v>
      </c>
      <c r="AF48" s="38">
        <v>0.5</v>
      </c>
      <c r="AG48" s="38">
        <v>0.3</v>
      </c>
      <c r="AH48" s="38">
        <v>0.3</v>
      </c>
      <c r="AI48" s="38">
        <v>0.3</v>
      </c>
      <c r="AJ48" s="50">
        <v>0.3</v>
      </c>
      <c r="AK48" s="38"/>
      <c r="AL48" s="38"/>
      <c r="AN48" s="260">
        <f t="shared" si="0"/>
        <v>6.05</v>
      </c>
      <c r="AO48" s="8">
        <v>-86400</v>
      </c>
      <c r="AP48" s="261">
        <f t="shared" si="1"/>
        <v>-522720</v>
      </c>
    </row>
    <row r="49" spans="1:42" x14ac:dyDescent="0.25">
      <c r="A49" s="12"/>
      <c r="B49" s="16"/>
      <c r="C49" s="219" t="s">
        <v>131</v>
      </c>
      <c r="D49" s="18"/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0.4</v>
      </c>
      <c r="AA49" s="38">
        <v>0.4</v>
      </c>
      <c r="AB49" s="38">
        <v>0.4</v>
      </c>
      <c r="AC49" s="38">
        <v>0.4</v>
      </c>
      <c r="AD49" s="38">
        <v>0.4</v>
      </c>
      <c r="AE49" s="38">
        <v>0.4</v>
      </c>
      <c r="AF49" s="38">
        <v>0.4</v>
      </c>
      <c r="AG49" s="38">
        <v>0</v>
      </c>
      <c r="AH49" s="38">
        <v>0</v>
      </c>
      <c r="AI49" s="38">
        <v>0</v>
      </c>
      <c r="AJ49" s="50">
        <v>0</v>
      </c>
      <c r="AK49" s="38"/>
      <c r="AL49" s="38"/>
      <c r="AN49" s="260">
        <f t="shared" si="0"/>
        <v>2.8</v>
      </c>
      <c r="AO49" s="8">
        <v>-86400</v>
      </c>
      <c r="AP49" s="261">
        <f t="shared" si="1"/>
        <v>-241919.99999999997</v>
      </c>
    </row>
    <row r="50" spans="1:42" x14ac:dyDescent="0.25">
      <c r="A50" s="12"/>
      <c r="B50" s="16"/>
      <c r="C50" s="219" t="s">
        <v>132</v>
      </c>
      <c r="D50" s="18"/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0.1</v>
      </c>
      <c r="N50" s="38">
        <v>0.1</v>
      </c>
      <c r="O50" s="38">
        <v>0.1</v>
      </c>
      <c r="P50" s="38">
        <v>0.1</v>
      </c>
      <c r="Q50" s="38">
        <v>0.1</v>
      </c>
      <c r="R50" s="38">
        <v>0.1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50">
        <v>0</v>
      </c>
      <c r="AK50" s="38"/>
      <c r="AL50" s="38"/>
      <c r="AN50" s="260">
        <f t="shared" si="0"/>
        <v>0.6</v>
      </c>
      <c r="AO50" s="8">
        <v>-86400</v>
      </c>
      <c r="AP50" s="261">
        <f t="shared" si="1"/>
        <v>-51840</v>
      </c>
    </row>
    <row r="51" spans="1:42" x14ac:dyDescent="0.25">
      <c r="A51" s="12"/>
      <c r="B51" s="16"/>
      <c r="C51" s="219" t="s">
        <v>134</v>
      </c>
      <c r="D51" s="18"/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0.05</v>
      </c>
      <c r="T51" s="38">
        <v>0.05</v>
      </c>
      <c r="U51" s="38">
        <v>0.05</v>
      </c>
      <c r="V51" s="38">
        <v>0.05</v>
      </c>
      <c r="W51" s="38">
        <v>0.05</v>
      </c>
      <c r="X51" s="38">
        <v>0.05</v>
      </c>
      <c r="Y51" s="38">
        <v>0.05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0.05</v>
      </c>
      <c r="AH51" s="38">
        <v>0.05</v>
      </c>
      <c r="AI51" s="38">
        <v>0.05</v>
      </c>
      <c r="AJ51" s="50">
        <v>0.05</v>
      </c>
      <c r="AK51" s="38"/>
      <c r="AL51" s="38"/>
      <c r="AN51" s="260">
        <f t="shared" si="0"/>
        <v>0.54999999999999993</v>
      </c>
      <c r="AO51" s="8">
        <v>-86400</v>
      </c>
      <c r="AP51" s="261">
        <f t="shared" si="1"/>
        <v>-47519.999999999993</v>
      </c>
    </row>
    <row r="52" spans="1:42" x14ac:dyDescent="0.25">
      <c r="A52" s="12"/>
      <c r="B52" s="16"/>
      <c r="C52" s="219" t="s">
        <v>133</v>
      </c>
      <c r="D52" s="18"/>
      <c r="F52" s="38">
        <v>0.1</v>
      </c>
      <c r="G52" s="38">
        <v>0.1</v>
      </c>
      <c r="H52" s="38">
        <v>0.1</v>
      </c>
      <c r="I52" s="38">
        <v>0.1</v>
      </c>
      <c r="J52" s="38">
        <v>0.1</v>
      </c>
      <c r="K52" s="38">
        <v>0.1</v>
      </c>
      <c r="L52" s="38">
        <v>0.1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0.05</v>
      </c>
      <c r="T52" s="38">
        <v>0.05</v>
      </c>
      <c r="U52" s="38">
        <v>0.05</v>
      </c>
      <c r="V52" s="38">
        <v>0.05</v>
      </c>
      <c r="W52" s="38">
        <v>0.05</v>
      </c>
      <c r="X52" s="38">
        <v>0.05</v>
      </c>
      <c r="Y52" s="38">
        <v>0.05</v>
      </c>
      <c r="Z52" s="38">
        <v>0.5</v>
      </c>
      <c r="AA52" s="38">
        <v>0.5</v>
      </c>
      <c r="AB52" s="38">
        <v>0.5</v>
      </c>
      <c r="AC52" s="38">
        <v>0.5</v>
      </c>
      <c r="AD52" s="38">
        <v>0.5</v>
      </c>
      <c r="AE52" s="38">
        <v>0.5</v>
      </c>
      <c r="AF52" s="38">
        <v>0.5</v>
      </c>
      <c r="AG52" s="38">
        <v>0.1</v>
      </c>
      <c r="AH52" s="38">
        <v>0.1</v>
      </c>
      <c r="AI52" s="38">
        <v>0.1</v>
      </c>
      <c r="AJ52" s="50">
        <v>0.1</v>
      </c>
      <c r="AK52" s="38"/>
      <c r="AL52" s="38"/>
      <c r="AN52" s="260">
        <f t="shared" si="0"/>
        <v>4.9499999999999993</v>
      </c>
      <c r="AO52" s="8">
        <v>-86400</v>
      </c>
      <c r="AP52" s="261">
        <f t="shared" si="1"/>
        <v>-427679.99999999994</v>
      </c>
    </row>
    <row r="53" spans="1:42" x14ac:dyDescent="0.25">
      <c r="A53" s="12"/>
      <c r="B53" s="16"/>
      <c r="C53" s="219" t="s">
        <v>135</v>
      </c>
      <c r="D53" s="18"/>
      <c r="F53" s="38">
        <v>0.1</v>
      </c>
      <c r="G53" s="38">
        <v>0.1</v>
      </c>
      <c r="H53" s="38">
        <v>0.1</v>
      </c>
      <c r="I53" s="38">
        <v>0.1</v>
      </c>
      <c r="J53" s="38">
        <v>0.1</v>
      </c>
      <c r="K53" s="38">
        <v>0.1</v>
      </c>
      <c r="L53" s="38">
        <v>0.1</v>
      </c>
      <c r="M53" s="38">
        <v>0.1</v>
      </c>
      <c r="N53" s="38">
        <v>0.1</v>
      </c>
      <c r="O53" s="38">
        <v>0.1</v>
      </c>
      <c r="P53" s="38">
        <v>0.1</v>
      </c>
      <c r="Q53" s="38">
        <v>0.1</v>
      </c>
      <c r="R53" s="38">
        <v>0.1</v>
      </c>
      <c r="S53" s="38">
        <v>0.1</v>
      </c>
      <c r="T53" s="38">
        <v>0.1</v>
      </c>
      <c r="U53" s="38">
        <v>0.1</v>
      </c>
      <c r="V53" s="38">
        <v>0.1</v>
      </c>
      <c r="W53" s="38">
        <v>0.1</v>
      </c>
      <c r="X53" s="38">
        <v>0.1</v>
      </c>
      <c r="Y53" s="38">
        <v>0.1</v>
      </c>
      <c r="Z53" s="38">
        <v>0.1</v>
      </c>
      <c r="AA53" s="38">
        <v>0.1</v>
      </c>
      <c r="AB53" s="38">
        <v>0.1</v>
      </c>
      <c r="AC53" s="38">
        <v>0.1</v>
      </c>
      <c r="AD53" s="38">
        <v>0.1</v>
      </c>
      <c r="AE53" s="38">
        <v>0.1</v>
      </c>
      <c r="AF53" s="38">
        <v>0.1</v>
      </c>
      <c r="AG53" s="38">
        <v>0.2</v>
      </c>
      <c r="AH53" s="38">
        <v>0.2</v>
      </c>
      <c r="AI53" s="38">
        <v>0.2</v>
      </c>
      <c r="AJ53" s="50">
        <v>0.2</v>
      </c>
      <c r="AK53" s="38"/>
      <c r="AL53" s="38"/>
      <c r="AN53" s="260">
        <f t="shared" si="0"/>
        <v>3.5000000000000018</v>
      </c>
      <c r="AO53" s="8">
        <v>-86400</v>
      </c>
      <c r="AP53" s="261">
        <f t="shared" si="1"/>
        <v>-302400.00000000017</v>
      </c>
    </row>
    <row r="54" spans="1:42" x14ac:dyDescent="0.25">
      <c r="A54" s="12"/>
      <c r="B54" s="16"/>
      <c r="C54" s="219" t="s">
        <v>136</v>
      </c>
      <c r="D54" s="18"/>
      <c r="F54" s="38">
        <v>0.1</v>
      </c>
      <c r="G54" s="38">
        <v>0.1</v>
      </c>
      <c r="H54" s="38">
        <v>0.1</v>
      </c>
      <c r="I54" s="38">
        <v>0.1</v>
      </c>
      <c r="J54" s="38">
        <v>0.1</v>
      </c>
      <c r="K54" s="38">
        <v>0.1</v>
      </c>
      <c r="L54" s="38">
        <v>0.1</v>
      </c>
      <c r="M54" s="38">
        <v>0.5</v>
      </c>
      <c r="N54" s="38">
        <v>0.5</v>
      </c>
      <c r="O54" s="38">
        <v>0.5</v>
      </c>
      <c r="P54" s="38">
        <v>0.5</v>
      </c>
      <c r="Q54" s="38">
        <v>0.5</v>
      </c>
      <c r="R54" s="38">
        <v>0.5</v>
      </c>
      <c r="S54" s="38">
        <v>0.5</v>
      </c>
      <c r="T54" s="38">
        <v>0.5</v>
      </c>
      <c r="U54" s="38">
        <v>0.5</v>
      </c>
      <c r="V54" s="38">
        <v>0.5</v>
      </c>
      <c r="W54" s="38">
        <v>0.5</v>
      </c>
      <c r="X54" s="38">
        <v>0.5</v>
      </c>
      <c r="Y54" s="38">
        <v>0.5</v>
      </c>
      <c r="Z54" s="38">
        <v>0.4</v>
      </c>
      <c r="AA54" s="38">
        <v>0.4</v>
      </c>
      <c r="AB54" s="38">
        <v>0.4</v>
      </c>
      <c r="AC54" s="38">
        <v>0.4</v>
      </c>
      <c r="AD54" s="38">
        <v>0.4</v>
      </c>
      <c r="AE54" s="38">
        <v>0.4</v>
      </c>
      <c r="AF54" s="38">
        <v>0.4</v>
      </c>
      <c r="AG54" s="38">
        <v>0.4</v>
      </c>
      <c r="AH54" s="38">
        <v>0.4</v>
      </c>
      <c r="AI54" s="38">
        <v>0.4</v>
      </c>
      <c r="AJ54" s="50">
        <v>0.4</v>
      </c>
      <c r="AK54" s="38"/>
      <c r="AL54" s="38"/>
      <c r="AN54" s="260">
        <f t="shared" si="0"/>
        <v>11.600000000000003</v>
      </c>
      <c r="AO54" s="8">
        <v>-86400</v>
      </c>
      <c r="AP54" s="261">
        <f t="shared" si="1"/>
        <v>-1002240.0000000002</v>
      </c>
    </row>
    <row r="55" spans="1:42" x14ac:dyDescent="0.25">
      <c r="A55" s="12"/>
      <c r="B55" s="16"/>
      <c r="C55" s="219" t="s">
        <v>137</v>
      </c>
      <c r="D55" s="18"/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50">
        <v>0</v>
      </c>
      <c r="AK55" s="38"/>
      <c r="AL55" s="38"/>
      <c r="AN55" s="260">
        <f t="shared" si="0"/>
        <v>0</v>
      </c>
      <c r="AO55" s="8">
        <v>-86400</v>
      </c>
      <c r="AP55" s="261">
        <f t="shared" si="1"/>
        <v>0</v>
      </c>
    </row>
    <row r="56" spans="1:42" x14ac:dyDescent="0.25">
      <c r="A56" s="12"/>
      <c r="B56" s="16"/>
      <c r="C56" s="219" t="s">
        <v>138</v>
      </c>
      <c r="D56" s="18"/>
      <c r="F56" s="38">
        <v>0.05</v>
      </c>
      <c r="G56" s="38">
        <v>0.05</v>
      </c>
      <c r="H56" s="38">
        <v>0.05</v>
      </c>
      <c r="I56" s="38">
        <v>0.05</v>
      </c>
      <c r="J56" s="38">
        <v>0.05</v>
      </c>
      <c r="K56" s="38">
        <v>0.05</v>
      </c>
      <c r="L56" s="38">
        <v>0.05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0.05</v>
      </c>
      <c r="T56" s="38">
        <v>0.05</v>
      </c>
      <c r="U56" s="38">
        <v>0.05</v>
      </c>
      <c r="V56" s="38">
        <v>0.05</v>
      </c>
      <c r="W56" s="38">
        <v>0.05</v>
      </c>
      <c r="X56" s="38">
        <v>0.05</v>
      </c>
      <c r="Y56" s="38">
        <v>0.05</v>
      </c>
      <c r="Z56" s="38">
        <v>0.05</v>
      </c>
      <c r="AA56" s="38">
        <v>0.05</v>
      </c>
      <c r="AB56" s="38">
        <v>0.05</v>
      </c>
      <c r="AC56" s="38">
        <v>0.05</v>
      </c>
      <c r="AD56" s="38">
        <v>0.05</v>
      </c>
      <c r="AE56" s="38">
        <v>0.05</v>
      </c>
      <c r="AF56" s="38">
        <v>0.05</v>
      </c>
      <c r="AG56" s="38">
        <v>0.04</v>
      </c>
      <c r="AH56" s="38">
        <v>0.04</v>
      </c>
      <c r="AI56" s="38">
        <v>0.04</v>
      </c>
      <c r="AJ56" s="50">
        <v>0.04</v>
      </c>
      <c r="AK56" s="38"/>
      <c r="AL56" s="38"/>
      <c r="AN56" s="260">
        <f>SUM(F56:AJ56)</f>
        <v>1.2100000000000004</v>
      </c>
      <c r="AO56" s="8">
        <v>-86400</v>
      </c>
      <c r="AP56" s="261">
        <f t="shared" si="1"/>
        <v>-104544.00000000003</v>
      </c>
    </row>
    <row r="57" spans="1:42" x14ac:dyDescent="0.25">
      <c r="A57" s="12"/>
      <c r="B57" s="16"/>
      <c r="C57" s="8"/>
      <c r="D57" s="14"/>
      <c r="O57" s="38"/>
      <c r="P57" s="38"/>
      <c r="Q57" s="38"/>
      <c r="R57" s="38"/>
      <c r="S57" s="38"/>
      <c r="T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50"/>
      <c r="AK57" s="38"/>
      <c r="AL57" s="38"/>
      <c r="AN57" s="260"/>
      <c r="AO57" s="8"/>
      <c r="AP57" s="261"/>
    </row>
    <row r="58" spans="1:42" x14ac:dyDescent="0.25">
      <c r="A58" s="12"/>
      <c r="B58" s="16"/>
      <c r="C58" s="29" t="s">
        <v>27</v>
      </c>
      <c r="D58" s="29">
        <v>0.28000000000000003</v>
      </c>
      <c r="F58" s="38">
        <v>0.28000000000000003</v>
      </c>
      <c r="G58" s="38">
        <v>0.28000000000000003</v>
      </c>
      <c r="H58" s="38">
        <v>0.28000000000000003</v>
      </c>
      <c r="I58" s="38">
        <v>0.28000000000000003</v>
      </c>
      <c r="J58" s="38">
        <v>0.28000000000000003</v>
      </c>
      <c r="K58" s="38">
        <v>0.28000000000000003</v>
      </c>
      <c r="L58" s="38">
        <v>0.28000000000000003</v>
      </c>
      <c r="M58" s="38">
        <v>0.28000000000000003</v>
      </c>
      <c r="N58" s="38">
        <v>0.28000000000000003</v>
      </c>
      <c r="O58" s="38">
        <v>0.28000000000000003</v>
      </c>
      <c r="P58" s="38">
        <v>0.28000000000000003</v>
      </c>
      <c r="Q58" s="38">
        <v>0.28000000000000003</v>
      </c>
      <c r="R58" s="38">
        <v>0.28000000000000003</v>
      </c>
      <c r="S58" s="38">
        <v>0.28000000000000003</v>
      </c>
      <c r="T58" s="38">
        <v>0.28000000000000003</v>
      </c>
      <c r="U58" s="38">
        <v>0.28000000000000003</v>
      </c>
      <c r="V58" s="38">
        <v>0.28000000000000003</v>
      </c>
      <c r="W58" s="38">
        <v>0.28000000000000003</v>
      </c>
      <c r="X58" s="38">
        <v>0.28000000000000003</v>
      </c>
      <c r="Y58" s="38">
        <v>0.28000000000000003</v>
      </c>
      <c r="Z58" s="38">
        <v>0.28000000000000003</v>
      </c>
      <c r="AA58" s="38">
        <v>0.28000000000000003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0.28000000000000003</v>
      </c>
      <c r="AH58" s="38">
        <v>0.28000000000000003</v>
      </c>
      <c r="AI58" s="38">
        <v>0.28000000000000003</v>
      </c>
      <c r="AJ58" s="50">
        <v>0.28000000000000003</v>
      </c>
      <c r="AK58" s="38"/>
      <c r="AL58" s="38"/>
      <c r="AN58" s="260">
        <f t="shared" si="0"/>
        <v>7.2800000000000047</v>
      </c>
      <c r="AO58" s="8">
        <v>86400</v>
      </c>
      <c r="AP58" s="261">
        <f t="shared" si="1"/>
        <v>628992.00000000035</v>
      </c>
    </row>
    <row r="59" spans="1:42" x14ac:dyDescent="0.25">
      <c r="A59" s="12"/>
      <c r="B59" s="16"/>
      <c r="C59" s="29" t="s">
        <v>28</v>
      </c>
      <c r="D59" s="29">
        <v>0.25</v>
      </c>
      <c r="F59" s="38">
        <v>0.25</v>
      </c>
      <c r="G59" s="38">
        <v>0.25</v>
      </c>
      <c r="H59" s="38">
        <v>0.25</v>
      </c>
      <c r="I59" s="38">
        <v>0.25</v>
      </c>
      <c r="J59" s="38">
        <v>0.25</v>
      </c>
      <c r="K59" s="38">
        <v>0.25</v>
      </c>
      <c r="L59" s="38">
        <v>0.25</v>
      </c>
      <c r="M59" s="38">
        <v>0.25</v>
      </c>
      <c r="N59" s="38">
        <v>0.25</v>
      </c>
      <c r="O59" s="38">
        <v>0.25</v>
      </c>
      <c r="P59" s="38">
        <v>0.25</v>
      </c>
      <c r="Q59" s="38">
        <v>0.25</v>
      </c>
      <c r="R59" s="38">
        <v>0.25</v>
      </c>
      <c r="S59" s="38">
        <v>0.25</v>
      </c>
      <c r="T59" s="38">
        <v>0.25</v>
      </c>
      <c r="U59" s="38">
        <v>0.25</v>
      </c>
      <c r="V59" s="38">
        <v>0.25</v>
      </c>
      <c r="W59" s="38">
        <v>0</v>
      </c>
      <c r="X59" s="38">
        <v>0</v>
      </c>
      <c r="Y59" s="38">
        <v>0</v>
      </c>
      <c r="Z59" s="38">
        <v>0.25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0.25</v>
      </c>
      <c r="AH59" s="38">
        <v>0.25</v>
      </c>
      <c r="AI59" s="38">
        <v>0.25</v>
      </c>
      <c r="AJ59" s="50">
        <v>0.25</v>
      </c>
      <c r="AK59" s="38"/>
      <c r="AL59" s="38"/>
      <c r="AN59" s="260">
        <f t="shared" si="0"/>
        <v>5.5</v>
      </c>
      <c r="AO59" s="8">
        <v>86400</v>
      </c>
      <c r="AP59" s="261">
        <f t="shared" si="1"/>
        <v>475200</v>
      </c>
    </row>
    <row r="60" spans="1:42" x14ac:dyDescent="0.25">
      <c r="A60" s="12"/>
      <c r="B60" s="16"/>
      <c r="C60" s="29" t="s">
        <v>29</v>
      </c>
      <c r="D60" s="29">
        <v>0.41</v>
      </c>
      <c r="F60" s="38">
        <v>0.41</v>
      </c>
      <c r="G60" s="38">
        <v>0.41</v>
      </c>
      <c r="H60" s="38">
        <v>0.41</v>
      </c>
      <c r="I60" s="38">
        <v>0.41</v>
      </c>
      <c r="J60" s="38">
        <v>0.41</v>
      </c>
      <c r="K60" s="38">
        <v>0.41</v>
      </c>
      <c r="L60" s="38">
        <v>0.41</v>
      </c>
      <c r="M60" s="38">
        <v>0.41</v>
      </c>
      <c r="N60" s="38">
        <v>0.41</v>
      </c>
      <c r="O60" s="38">
        <v>0.41</v>
      </c>
      <c r="P60" s="38">
        <v>0.41</v>
      </c>
      <c r="Q60" s="38">
        <v>0.41</v>
      </c>
      <c r="R60" s="38">
        <v>0.41</v>
      </c>
      <c r="S60" s="38">
        <v>0.41</v>
      </c>
      <c r="T60" s="38">
        <v>0.41</v>
      </c>
      <c r="U60" s="38">
        <v>0.41</v>
      </c>
      <c r="V60" s="38">
        <v>0.41</v>
      </c>
      <c r="W60" s="38">
        <v>0.41</v>
      </c>
      <c r="X60" s="38">
        <v>0.41</v>
      </c>
      <c r="Y60" s="38">
        <v>0.41</v>
      </c>
      <c r="Z60" s="38">
        <v>0.41</v>
      </c>
      <c r="AA60" s="38">
        <v>0.41</v>
      </c>
      <c r="AB60" s="38">
        <v>0.41</v>
      </c>
      <c r="AC60" s="38">
        <v>0</v>
      </c>
      <c r="AD60" s="38">
        <v>0</v>
      </c>
      <c r="AE60" s="38">
        <v>0</v>
      </c>
      <c r="AF60" s="38">
        <v>0</v>
      </c>
      <c r="AG60" s="38">
        <v>0.41</v>
      </c>
      <c r="AH60" s="38">
        <v>0.41</v>
      </c>
      <c r="AI60" s="38">
        <v>0.41</v>
      </c>
      <c r="AJ60" s="50">
        <v>0.41</v>
      </c>
      <c r="AK60" s="38"/>
      <c r="AL60" s="38"/>
      <c r="AN60" s="260">
        <f t="shared" si="0"/>
        <v>11.070000000000002</v>
      </c>
      <c r="AO60" s="8">
        <v>86400</v>
      </c>
      <c r="AP60" s="261">
        <f t="shared" si="1"/>
        <v>956448.00000000023</v>
      </c>
    </row>
    <row r="61" spans="1:42" x14ac:dyDescent="0.25">
      <c r="A61" s="12"/>
      <c r="B61" s="16"/>
      <c r="C61" s="29" t="s">
        <v>30</v>
      </c>
      <c r="D61" s="29">
        <v>0.32</v>
      </c>
      <c r="F61" s="38">
        <v>0.32</v>
      </c>
      <c r="G61" s="38">
        <v>0.32</v>
      </c>
      <c r="H61" s="38">
        <v>0.32</v>
      </c>
      <c r="I61" s="38">
        <v>0.32</v>
      </c>
      <c r="J61" s="38">
        <v>0.32</v>
      </c>
      <c r="K61" s="38">
        <v>0.32</v>
      </c>
      <c r="L61" s="38">
        <v>0.32</v>
      </c>
      <c r="M61" s="38">
        <v>0.32</v>
      </c>
      <c r="N61" s="38">
        <v>0.32</v>
      </c>
      <c r="O61" s="38">
        <v>0.32</v>
      </c>
      <c r="P61" s="38">
        <v>0.32</v>
      </c>
      <c r="Q61" s="38">
        <v>0.32</v>
      </c>
      <c r="R61" s="38">
        <v>0.32</v>
      </c>
      <c r="S61" s="38">
        <v>0.32</v>
      </c>
      <c r="T61" s="38">
        <v>0.32</v>
      </c>
      <c r="U61" s="38">
        <v>0.32</v>
      </c>
      <c r="V61" s="38">
        <v>0.32</v>
      </c>
      <c r="W61" s="38">
        <v>0.32</v>
      </c>
      <c r="X61" s="38">
        <v>0.32</v>
      </c>
      <c r="Y61" s="38">
        <v>0.32</v>
      </c>
      <c r="Z61" s="38">
        <v>0.32</v>
      </c>
      <c r="AA61" s="38">
        <v>0.32</v>
      </c>
      <c r="AB61" s="38">
        <v>0.32</v>
      </c>
      <c r="AC61" s="38">
        <v>0.32</v>
      </c>
      <c r="AD61" s="38">
        <v>0</v>
      </c>
      <c r="AE61" s="38">
        <v>0</v>
      </c>
      <c r="AF61" s="38">
        <v>0</v>
      </c>
      <c r="AG61" s="38">
        <v>0.32</v>
      </c>
      <c r="AH61" s="38">
        <v>0.32</v>
      </c>
      <c r="AI61" s="38">
        <v>0.32</v>
      </c>
      <c r="AJ61" s="50">
        <v>0.32</v>
      </c>
      <c r="AK61" s="38"/>
      <c r="AL61" s="38"/>
      <c r="AN61" s="260">
        <f t="shared" si="0"/>
        <v>8.9600000000000026</v>
      </c>
      <c r="AO61" s="8">
        <v>86400</v>
      </c>
      <c r="AP61" s="261">
        <f t="shared" si="1"/>
        <v>774144.00000000023</v>
      </c>
    </row>
    <row r="62" spans="1:42" x14ac:dyDescent="0.25">
      <c r="A62" s="12"/>
      <c r="B62" s="16"/>
      <c r="C62" s="29" t="s">
        <v>31</v>
      </c>
      <c r="D62" s="29">
        <v>0.35</v>
      </c>
      <c r="F62" s="38">
        <v>0.35</v>
      </c>
      <c r="G62" s="38">
        <v>0.35</v>
      </c>
      <c r="H62" s="38">
        <v>0.35</v>
      </c>
      <c r="I62" s="38">
        <v>0.35</v>
      </c>
      <c r="J62" s="38">
        <v>0.35</v>
      </c>
      <c r="K62" s="38">
        <v>0.35</v>
      </c>
      <c r="L62" s="38">
        <v>0.35</v>
      </c>
      <c r="M62" s="38">
        <v>0.35</v>
      </c>
      <c r="N62" s="38">
        <v>0.35</v>
      </c>
      <c r="O62" s="38">
        <v>0.35</v>
      </c>
      <c r="P62" s="38">
        <v>0.35</v>
      </c>
      <c r="Q62" s="38">
        <v>0.35</v>
      </c>
      <c r="R62" s="38">
        <v>0.35</v>
      </c>
      <c r="S62" s="38">
        <v>0.35</v>
      </c>
      <c r="T62" s="38">
        <v>0.35</v>
      </c>
      <c r="U62" s="38">
        <v>0.35</v>
      </c>
      <c r="V62" s="38">
        <v>0.35</v>
      </c>
      <c r="W62" s="38">
        <v>0.35</v>
      </c>
      <c r="X62" s="38">
        <v>0.35</v>
      </c>
      <c r="Y62" s="38">
        <v>0.35</v>
      </c>
      <c r="Z62" s="38">
        <v>0.35</v>
      </c>
      <c r="AA62" s="38">
        <v>0.35</v>
      </c>
      <c r="AB62" s="38">
        <v>0.35</v>
      </c>
      <c r="AC62" s="38">
        <v>0.35</v>
      </c>
      <c r="AD62" s="38">
        <v>0.35</v>
      </c>
      <c r="AE62" s="38">
        <v>0.35</v>
      </c>
      <c r="AF62" s="38">
        <v>0.35</v>
      </c>
      <c r="AG62" s="38">
        <v>0.35</v>
      </c>
      <c r="AH62" s="38">
        <v>0.35</v>
      </c>
      <c r="AI62" s="38">
        <v>0.35</v>
      </c>
      <c r="AJ62" s="50">
        <v>0.35</v>
      </c>
      <c r="AK62" s="38"/>
      <c r="AL62" s="38"/>
      <c r="AN62" s="260">
        <f t="shared" si="0"/>
        <v>10.849999999999994</v>
      </c>
      <c r="AO62" s="8">
        <v>86400</v>
      </c>
      <c r="AP62" s="261">
        <f t="shared" si="1"/>
        <v>937439.99999999953</v>
      </c>
    </row>
    <row r="63" spans="1:42" x14ac:dyDescent="0.25">
      <c r="A63" s="12"/>
      <c r="B63" s="16"/>
      <c r="C63" s="29" t="s">
        <v>32</v>
      </c>
      <c r="D63" s="29">
        <v>0.3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0.3</v>
      </c>
      <c r="M63" s="38">
        <v>0.3</v>
      </c>
      <c r="N63" s="38">
        <v>0.3</v>
      </c>
      <c r="O63" s="38">
        <v>0.3</v>
      </c>
      <c r="P63" s="38">
        <v>0.3</v>
      </c>
      <c r="Q63" s="38">
        <v>0.3</v>
      </c>
      <c r="R63" s="38">
        <v>0.3</v>
      </c>
      <c r="S63" s="38">
        <v>0.3</v>
      </c>
      <c r="T63" s="38">
        <v>0.3</v>
      </c>
      <c r="U63" s="38">
        <v>0.3</v>
      </c>
      <c r="V63" s="38">
        <v>0.3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0.3</v>
      </c>
      <c r="AH63" s="38">
        <v>0.3</v>
      </c>
      <c r="AI63" s="38">
        <v>0</v>
      </c>
      <c r="AJ63" s="50">
        <v>0</v>
      </c>
      <c r="AK63" s="38"/>
      <c r="AL63" s="38"/>
      <c r="AN63" s="260">
        <f t="shared" si="0"/>
        <v>3.899999999999999</v>
      </c>
      <c r="AO63" s="8">
        <v>86400</v>
      </c>
      <c r="AP63" s="261">
        <f t="shared" si="1"/>
        <v>336959.99999999994</v>
      </c>
    </row>
    <row r="64" spans="1:42" x14ac:dyDescent="0.25">
      <c r="A64" s="12"/>
      <c r="B64" s="16"/>
      <c r="C64" s="29" t="s">
        <v>33</v>
      </c>
      <c r="D64" s="29">
        <v>0.25</v>
      </c>
      <c r="F64" s="38">
        <v>0.25</v>
      </c>
      <c r="G64" s="38">
        <v>0.25</v>
      </c>
      <c r="H64" s="38">
        <v>0.25</v>
      </c>
      <c r="I64" s="38">
        <v>0.25</v>
      </c>
      <c r="J64" s="38">
        <v>0.25</v>
      </c>
      <c r="K64" s="38">
        <v>0.25</v>
      </c>
      <c r="L64" s="38">
        <v>0.25</v>
      </c>
      <c r="M64" s="38">
        <v>0.25</v>
      </c>
      <c r="N64" s="38">
        <v>0.25</v>
      </c>
      <c r="O64" s="38">
        <v>0.25</v>
      </c>
      <c r="P64" s="38">
        <v>0.25</v>
      </c>
      <c r="Q64" s="38">
        <v>0.25</v>
      </c>
      <c r="R64" s="38">
        <v>0.25</v>
      </c>
      <c r="S64" s="38">
        <v>0.25</v>
      </c>
      <c r="T64" s="38">
        <v>0.25</v>
      </c>
      <c r="U64" s="38">
        <v>0.25</v>
      </c>
      <c r="V64" s="38">
        <v>0.25</v>
      </c>
      <c r="W64" s="38">
        <v>0.25</v>
      </c>
      <c r="X64" s="38">
        <v>0.25</v>
      </c>
      <c r="Y64" s="38">
        <v>0.25</v>
      </c>
      <c r="Z64" s="38">
        <v>0.25</v>
      </c>
      <c r="AA64" s="38">
        <v>0.25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0.25</v>
      </c>
      <c r="AH64" s="38">
        <v>0.25</v>
      </c>
      <c r="AI64" s="38">
        <v>0.25</v>
      </c>
      <c r="AJ64" s="50">
        <v>0.25</v>
      </c>
      <c r="AK64" s="38"/>
      <c r="AL64" s="38"/>
      <c r="AN64" s="260">
        <f t="shared" si="0"/>
        <v>6.5</v>
      </c>
      <c r="AO64" s="8">
        <v>86400</v>
      </c>
      <c r="AP64" s="261">
        <f t="shared" si="1"/>
        <v>561600</v>
      </c>
    </row>
    <row r="65" spans="1:42" x14ac:dyDescent="0.25">
      <c r="A65" s="12"/>
      <c r="B65" s="16"/>
      <c r="C65" s="29" t="s">
        <v>34</v>
      </c>
      <c r="D65" s="29">
        <v>0.43</v>
      </c>
      <c r="F65" s="38">
        <v>0.43</v>
      </c>
      <c r="G65" s="38">
        <v>0.43</v>
      </c>
      <c r="H65" s="38">
        <v>0.43</v>
      </c>
      <c r="I65" s="38">
        <v>0.43</v>
      </c>
      <c r="J65" s="38">
        <v>0.43</v>
      </c>
      <c r="K65" s="38">
        <v>0.43</v>
      </c>
      <c r="L65" s="38">
        <v>0.43</v>
      </c>
      <c r="M65" s="38">
        <v>0.43</v>
      </c>
      <c r="N65" s="38">
        <v>0.43</v>
      </c>
      <c r="O65" s="38">
        <v>0.43</v>
      </c>
      <c r="P65" s="38">
        <v>0.43</v>
      </c>
      <c r="Q65" s="38">
        <v>0.43</v>
      </c>
      <c r="R65" s="38">
        <v>0.43</v>
      </c>
      <c r="S65" s="38">
        <v>0.43</v>
      </c>
      <c r="T65" s="38">
        <v>0.43</v>
      </c>
      <c r="U65" s="38">
        <v>0.43</v>
      </c>
      <c r="V65" s="38">
        <v>0.43</v>
      </c>
      <c r="W65" s="38">
        <v>0.43</v>
      </c>
      <c r="X65" s="38">
        <v>0.43</v>
      </c>
      <c r="Y65" s="38">
        <v>0.43</v>
      </c>
      <c r="Z65" s="38">
        <v>0.43</v>
      </c>
      <c r="AA65" s="38">
        <v>0.43</v>
      </c>
      <c r="AB65" s="38">
        <v>0.43</v>
      </c>
      <c r="AC65" s="38">
        <v>0.43</v>
      </c>
      <c r="AD65" s="38">
        <v>0.43</v>
      </c>
      <c r="AE65" s="38">
        <v>0.43</v>
      </c>
      <c r="AF65" s="38">
        <v>0.43</v>
      </c>
      <c r="AG65" s="38">
        <v>0.43</v>
      </c>
      <c r="AH65" s="38">
        <v>0.43</v>
      </c>
      <c r="AI65" s="38">
        <v>0.43</v>
      </c>
      <c r="AJ65" s="50">
        <v>0.43</v>
      </c>
      <c r="AK65" s="38"/>
      <c r="AL65" s="38"/>
      <c r="AN65" s="260">
        <f t="shared" si="0"/>
        <v>13.329999999999995</v>
      </c>
      <c r="AO65" s="8">
        <v>86400</v>
      </c>
      <c r="AP65" s="261">
        <f t="shared" si="1"/>
        <v>1151711.9999999995</v>
      </c>
    </row>
    <row r="66" spans="1:42" x14ac:dyDescent="0.25">
      <c r="A66" s="12"/>
      <c r="B66" s="16"/>
      <c r="C66" s="29" t="s">
        <v>35</v>
      </c>
      <c r="D66" s="29">
        <v>0.3</v>
      </c>
      <c r="F66" s="38">
        <v>0.3</v>
      </c>
      <c r="G66" s="38">
        <v>0.3</v>
      </c>
      <c r="H66" s="38">
        <v>0.3</v>
      </c>
      <c r="I66" s="38">
        <v>0.3</v>
      </c>
      <c r="J66" s="38">
        <v>0.3</v>
      </c>
      <c r="K66" s="38">
        <v>0.3</v>
      </c>
      <c r="L66" s="38">
        <v>0.3</v>
      </c>
      <c r="M66" s="38">
        <v>0.3</v>
      </c>
      <c r="N66" s="38">
        <v>0.3</v>
      </c>
      <c r="O66" s="38">
        <v>0.3</v>
      </c>
      <c r="P66" s="38">
        <v>0.3</v>
      </c>
      <c r="Q66" s="38">
        <v>0.3</v>
      </c>
      <c r="R66" s="38">
        <v>0.3</v>
      </c>
      <c r="S66" s="38">
        <v>0.3</v>
      </c>
      <c r="T66" s="38">
        <v>0.3</v>
      </c>
      <c r="U66" s="38">
        <v>0.3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0.3</v>
      </c>
      <c r="AH66" s="38">
        <v>0.3</v>
      </c>
      <c r="AI66" s="38">
        <v>0</v>
      </c>
      <c r="AJ66" s="50">
        <v>0</v>
      </c>
      <c r="AK66" s="38"/>
      <c r="AL66" s="38"/>
      <c r="AN66" s="260">
        <f t="shared" si="0"/>
        <v>5.3999999999999986</v>
      </c>
      <c r="AO66" s="8">
        <v>86400</v>
      </c>
      <c r="AP66" s="261">
        <f t="shared" si="1"/>
        <v>466559.99999999988</v>
      </c>
    </row>
    <row r="67" spans="1:42" x14ac:dyDescent="0.25">
      <c r="A67" s="12"/>
      <c r="B67" s="16"/>
      <c r="C67" s="29" t="s">
        <v>36</v>
      </c>
      <c r="D67" s="29">
        <v>0.25</v>
      </c>
      <c r="F67" s="38">
        <v>0.25</v>
      </c>
      <c r="G67" s="38">
        <v>0.25</v>
      </c>
      <c r="H67" s="38">
        <v>0.25</v>
      </c>
      <c r="I67" s="38">
        <v>0.25</v>
      </c>
      <c r="J67" s="38">
        <v>0.25</v>
      </c>
      <c r="K67" s="38">
        <v>0.25</v>
      </c>
      <c r="L67" s="38">
        <v>0.25</v>
      </c>
      <c r="M67" s="38">
        <v>0.25</v>
      </c>
      <c r="N67" s="38">
        <v>0.25</v>
      </c>
      <c r="O67" s="38">
        <v>0.25</v>
      </c>
      <c r="P67" s="38">
        <v>0.25</v>
      </c>
      <c r="Q67" s="38">
        <v>0.25</v>
      </c>
      <c r="R67" s="38">
        <v>0.25</v>
      </c>
      <c r="S67" s="38">
        <v>0.25</v>
      </c>
      <c r="T67" s="38">
        <v>0.25</v>
      </c>
      <c r="U67" s="38">
        <v>0.25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0.25</v>
      </c>
      <c r="AH67" s="38">
        <v>0.25</v>
      </c>
      <c r="AI67" s="38">
        <v>0</v>
      </c>
      <c r="AJ67" s="50">
        <v>0</v>
      </c>
      <c r="AK67" s="38"/>
      <c r="AL67" s="38"/>
      <c r="AN67" s="260">
        <f t="shared" si="0"/>
        <v>4.5</v>
      </c>
      <c r="AO67" s="8">
        <v>86400</v>
      </c>
      <c r="AP67" s="261">
        <f t="shared" si="1"/>
        <v>388800</v>
      </c>
    </row>
    <row r="68" spans="1:42" x14ac:dyDescent="0.25">
      <c r="A68" s="12"/>
      <c r="B68" s="16"/>
      <c r="C68" s="29" t="s">
        <v>37</v>
      </c>
      <c r="D68" s="29">
        <v>0.2</v>
      </c>
      <c r="F68" s="38">
        <v>0.2</v>
      </c>
      <c r="G68" s="38">
        <v>0.2</v>
      </c>
      <c r="H68" s="38">
        <v>0.2</v>
      </c>
      <c r="I68" s="38">
        <v>0.2</v>
      </c>
      <c r="J68" s="38">
        <v>0.2</v>
      </c>
      <c r="K68" s="38">
        <v>0.2</v>
      </c>
      <c r="L68" s="38">
        <v>0.2</v>
      </c>
      <c r="M68" s="38">
        <v>0.2</v>
      </c>
      <c r="N68" s="38">
        <v>0.2</v>
      </c>
      <c r="O68" s="38">
        <v>0.2</v>
      </c>
      <c r="P68" s="38">
        <v>0.2</v>
      </c>
      <c r="Q68" s="38">
        <v>0.2</v>
      </c>
      <c r="R68" s="38">
        <v>0.2</v>
      </c>
      <c r="S68" s="38">
        <v>0.2</v>
      </c>
      <c r="T68" s="38">
        <v>0.2</v>
      </c>
      <c r="U68" s="38">
        <v>0.2</v>
      </c>
      <c r="V68" s="38">
        <v>0.2</v>
      </c>
      <c r="W68" s="38">
        <v>0</v>
      </c>
      <c r="X68" s="38">
        <v>0</v>
      </c>
      <c r="Y68" s="38">
        <v>0</v>
      </c>
      <c r="Z68" s="38">
        <v>0.2</v>
      </c>
      <c r="AA68" s="38">
        <v>0.2</v>
      </c>
      <c r="AB68" s="38">
        <v>0.2</v>
      </c>
      <c r="AC68" s="38">
        <v>0.2</v>
      </c>
      <c r="AD68" s="38">
        <v>0.2</v>
      </c>
      <c r="AE68" s="38">
        <v>0</v>
      </c>
      <c r="AF68" s="38">
        <v>0</v>
      </c>
      <c r="AG68" s="38">
        <v>0.2</v>
      </c>
      <c r="AH68" s="38">
        <v>0.2</v>
      </c>
      <c r="AI68" s="38">
        <v>0.2</v>
      </c>
      <c r="AJ68" s="50">
        <v>0.2</v>
      </c>
      <c r="AK68" s="38"/>
      <c r="AL68" s="38"/>
      <c r="AN68" s="260">
        <f t="shared" si="0"/>
        <v>5.200000000000002</v>
      </c>
      <c r="AO68" s="8">
        <v>86400</v>
      </c>
      <c r="AP68" s="261">
        <f t="shared" si="1"/>
        <v>449280.00000000017</v>
      </c>
    </row>
    <row r="69" spans="1:42" x14ac:dyDescent="0.25">
      <c r="A69" s="12"/>
      <c r="B69" s="16"/>
      <c r="C69" s="29" t="s">
        <v>38</v>
      </c>
      <c r="D69" s="29">
        <v>0.41</v>
      </c>
      <c r="F69" s="38">
        <v>0.41</v>
      </c>
      <c r="G69" s="38">
        <v>0.41</v>
      </c>
      <c r="H69" s="38">
        <v>0.41</v>
      </c>
      <c r="I69" s="38">
        <v>0.41</v>
      </c>
      <c r="J69" s="38">
        <v>0.41</v>
      </c>
      <c r="K69" s="38">
        <v>0.41</v>
      </c>
      <c r="L69" s="38">
        <v>0.41</v>
      </c>
      <c r="M69" s="38">
        <v>0.41</v>
      </c>
      <c r="N69" s="38">
        <v>0.41</v>
      </c>
      <c r="O69" s="38">
        <v>0.41</v>
      </c>
      <c r="P69" s="38">
        <v>0.41</v>
      </c>
      <c r="Q69" s="38">
        <v>0.41</v>
      </c>
      <c r="R69" s="38">
        <v>0.41</v>
      </c>
      <c r="S69" s="38">
        <v>0.41</v>
      </c>
      <c r="T69" s="38">
        <v>0.41</v>
      </c>
      <c r="U69" s="38">
        <v>0.41</v>
      </c>
      <c r="V69" s="38">
        <v>0.41</v>
      </c>
      <c r="W69" s="38">
        <v>0</v>
      </c>
      <c r="X69" s="38">
        <v>0</v>
      </c>
      <c r="Y69" s="38">
        <v>0</v>
      </c>
      <c r="Z69" s="38">
        <v>0.41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0.41</v>
      </c>
      <c r="AH69" s="38">
        <v>0.41</v>
      </c>
      <c r="AI69" s="38">
        <v>0.41</v>
      </c>
      <c r="AJ69" s="50">
        <v>0.41</v>
      </c>
      <c r="AK69" s="38"/>
      <c r="AL69" s="38"/>
      <c r="AN69" s="260">
        <f t="shared" si="0"/>
        <v>9.0200000000000014</v>
      </c>
      <c r="AO69" s="8">
        <v>86400</v>
      </c>
      <c r="AP69" s="261">
        <f t="shared" si="1"/>
        <v>779328.00000000012</v>
      </c>
    </row>
    <row r="70" spans="1:42" x14ac:dyDescent="0.25">
      <c r="A70" s="12"/>
      <c r="B70" s="16"/>
      <c r="C70" s="29" t="s">
        <v>39</v>
      </c>
      <c r="D70" s="29">
        <v>0.15</v>
      </c>
      <c r="F70" s="38">
        <v>0.15</v>
      </c>
      <c r="G70" s="38">
        <v>0.15</v>
      </c>
      <c r="H70" s="38">
        <v>0.15</v>
      </c>
      <c r="I70" s="38">
        <v>0.15</v>
      </c>
      <c r="J70" s="38">
        <v>0.15</v>
      </c>
      <c r="K70" s="38">
        <v>0.15</v>
      </c>
      <c r="L70" s="38">
        <v>0.15</v>
      </c>
      <c r="M70" s="38">
        <v>0.15</v>
      </c>
      <c r="N70" s="38">
        <v>0.15</v>
      </c>
      <c r="O70" s="38">
        <v>0.15</v>
      </c>
      <c r="P70" s="38">
        <v>0.15</v>
      </c>
      <c r="Q70" s="38">
        <v>0.15</v>
      </c>
      <c r="R70" s="38">
        <v>0.15</v>
      </c>
      <c r="S70" s="38">
        <v>0.15</v>
      </c>
      <c r="T70" s="38">
        <v>0.15</v>
      </c>
      <c r="U70" s="38">
        <v>0.15</v>
      </c>
      <c r="V70" s="38">
        <v>0.15</v>
      </c>
      <c r="W70" s="38">
        <v>0.15</v>
      </c>
      <c r="X70" s="38">
        <v>0</v>
      </c>
      <c r="Y70" s="38">
        <v>0</v>
      </c>
      <c r="Z70" s="38">
        <v>0.15</v>
      </c>
      <c r="AA70" s="38">
        <v>0.15</v>
      </c>
      <c r="AB70" s="38">
        <v>0.15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50">
        <v>0</v>
      </c>
      <c r="AK70" s="38"/>
      <c r="AL70" s="38"/>
      <c r="AN70" s="260">
        <f t="shared" ref="AN70:AN133" si="5">SUM(F70:AJ70)</f>
        <v>3.149999999999999</v>
      </c>
      <c r="AO70" s="8">
        <v>86400</v>
      </c>
      <c r="AP70" s="261">
        <f t="shared" ref="AP70:AP133" si="6">AN70*AO70</f>
        <v>272159.99999999994</v>
      </c>
    </row>
    <row r="71" spans="1:42" x14ac:dyDescent="0.25">
      <c r="A71" s="12"/>
      <c r="B71" s="16"/>
      <c r="C71" s="29" t="s">
        <v>40</v>
      </c>
      <c r="D71" s="29">
        <v>0.25</v>
      </c>
      <c r="F71" s="38">
        <v>0.25</v>
      </c>
      <c r="G71" s="38">
        <v>0.25</v>
      </c>
      <c r="H71" s="38">
        <v>0.25</v>
      </c>
      <c r="I71" s="38">
        <v>0.25</v>
      </c>
      <c r="J71" s="38">
        <v>0.25</v>
      </c>
      <c r="K71" s="38">
        <v>0.25</v>
      </c>
      <c r="L71" s="38">
        <v>0.25</v>
      </c>
      <c r="M71" s="38">
        <v>0.25</v>
      </c>
      <c r="N71" s="38">
        <v>0.25</v>
      </c>
      <c r="O71" s="38">
        <v>0.25</v>
      </c>
      <c r="P71" s="38">
        <v>0.25</v>
      </c>
      <c r="Q71" s="38">
        <v>0.25</v>
      </c>
      <c r="R71" s="38">
        <v>0.25</v>
      </c>
      <c r="S71" s="38">
        <v>0.25</v>
      </c>
      <c r="T71" s="38">
        <v>0.25</v>
      </c>
      <c r="U71" s="38">
        <v>0.25</v>
      </c>
      <c r="V71" s="38">
        <v>0.25</v>
      </c>
      <c r="W71" s="38">
        <v>0.25</v>
      </c>
      <c r="X71" s="38">
        <v>0</v>
      </c>
      <c r="Y71" s="38">
        <v>0</v>
      </c>
      <c r="Z71" s="38">
        <v>0.25</v>
      </c>
      <c r="AA71" s="38">
        <v>0.25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50">
        <v>0</v>
      </c>
      <c r="AK71" s="38"/>
      <c r="AL71" s="38"/>
      <c r="AN71" s="260">
        <f t="shared" si="5"/>
        <v>5</v>
      </c>
      <c r="AO71" s="8">
        <v>86400</v>
      </c>
      <c r="AP71" s="261">
        <f t="shared" si="6"/>
        <v>432000</v>
      </c>
    </row>
    <row r="72" spans="1:42" x14ac:dyDescent="0.25">
      <c r="A72" s="12"/>
      <c r="B72" s="16"/>
      <c r="C72" s="29" t="s">
        <v>41</v>
      </c>
      <c r="D72" s="29">
        <v>0.15</v>
      </c>
      <c r="F72" s="38">
        <v>0.15</v>
      </c>
      <c r="G72" s="38">
        <v>0.15</v>
      </c>
      <c r="H72" s="38">
        <v>0.15</v>
      </c>
      <c r="I72" s="38">
        <v>0.15</v>
      </c>
      <c r="J72" s="38">
        <v>0.15</v>
      </c>
      <c r="K72" s="38">
        <v>0.15</v>
      </c>
      <c r="L72" s="38">
        <v>0.15</v>
      </c>
      <c r="M72" s="38">
        <v>0.15</v>
      </c>
      <c r="N72" s="38">
        <v>0.15</v>
      </c>
      <c r="O72" s="38">
        <v>0.15</v>
      </c>
      <c r="P72" s="38">
        <v>0.15</v>
      </c>
      <c r="Q72" s="38">
        <v>0.15</v>
      </c>
      <c r="R72" s="38">
        <v>0.15</v>
      </c>
      <c r="S72" s="38">
        <v>0.15</v>
      </c>
      <c r="T72" s="38">
        <v>0.15</v>
      </c>
      <c r="U72" s="38">
        <v>0.15</v>
      </c>
      <c r="V72" s="38">
        <v>0</v>
      </c>
      <c r="W72" s="38">
        <v>0</v>
      </c>
      <c r="X72" s="38">
        <v>0</v>
      </c>
      <c r="Y72" s="38">
        <v>0</v>
      </c>
      <c r="Z72" s="38">
        <v>0.15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0.15</v>
      </c>
      <c r="AH72" s="38">
        <v>0</v>
      </c>
      <c r="AI72" s="38">
        <v>0</v>
      </c>
      <c r="AJ72" s="50">
        <v>0</v>
      </c>
      <c r="AK72" s="38"/>
      <c r="AL72" s="38"/>
      <c r="AN72" s="260">
        <f t="shared" si="5"/>
        <v>2.6999999999999993</v>
      </c>
      <c r="AO72" s="8">
        <v>86400</v>
      </c>
      <c r="AP72" s="261">
        <f t="shared" si="6"/>
        <v>233279.99999999994</v>
      </c>
    </row>
    <row r="73" spans="1:42" x14ac:dyDescent="0.25">
      <c r="A73" s="12"/>
      <c r="B73" s="16"/>
      <c r="C73" s="29" t="s">
        <v>42</v>
      </c>
      <c r="D73" s="29">
        <v>0.25</v>
      </c>
      <c r="F73" s="38">
        <v>0.25</v>
      </c>
      <c r="G73" s="38">
        <v>0.25</v>
      </c>
      <c r="H73" s="38">
        <v>0.25</v>
      </c>
      <c r="I73" s="38">
        <v>0.25</v>
      </c>
      <c r="J73" s="38">
        <v>0.25</v>
      </c>
      <c r="K73" s="38">
        <v>0.25</v>
      </c>
      <c r="L73" s="38">
        <v>0.25</v>
      </c>
      <c r="M73" s="38">
        <v>0.25</v>
      </c>
      <c r="N73" s="38">
        <v>0.25</v>
      </c>
      <c r="O73" s="38">
        <v>0.25</v>
      </c>
      <c r="P73" s="38">
        <v>0.25</v>
      </c>
      <c r="Q73" s="38">
        <v>0.25</v>
      </c>
      <c r="R73" s="38">
        <v>0.25</v>
      </c>
      <c r="S73" s="38">
        <v>0.25</v>
      </c>
      <c r="T73" s="38">
        <v>0.25</v>
      </c>
      <c r="U73" s="38">
        <v>0.25</v>
      </c>
      <c r="V73" s="38">
        <v>0.25</v>
      </c>
      <c r="W73" s="38">
        <v>0.25</v>
      </c>
      <c r="X73" s="38">
        <v>0.25</v>
      </c>
      <c r="Y73" s="38">
        <v>0.25</v>
      </c>
      <c r="Z73" s="38">
        <v>0.25</v>
      </c>
      <c r="AA73" s="38">
        <v>0.25</v>
      </c>
      <c r="AB73" s="38">
        <v>0.25</v>
      </c>
      <c r="AC73" s="38">
        <v>0.25</v>
      </c>
      <c r="AD73" s="38">
        <v>0</v>
      </c>
      <c r="AE73" s="38">
        <v>0</v>
      </c>
      <c r="AF73" s="38">
        <v>0</v>
      </c>
      <c r="AG73" s="38">
        <v>0.25</v>
      </c>
      <c r="AH73" s="38">
        <v>0.25</v>
      </c>
      <c r="AI73" s="38">
        <v>0.25</v>
      </c>
      <c r="AJ73" s="50">
        <v>0.25</v>
      </c>
      <c r="AK73" s="38"/>
      <c r="AL73" s="38"/>
      <c r="AN73" s="260">
        <f t="shared" si="5"/>
        <v>7</v>
      </c>
      <c r="AO73" s="8">
        <v>86400</v>
      </c>
      <c r="AP73" s="261">
        <f t="shared" si="6"/>
        <v>604800</v>
      </c>
    </row>
    <row r="74" spans="1:42" x14ac:dyDescent="0.25">
      <c r="A74" s="12"/>
      <c r="B74" s="16"/>
      <c r="C74" s="29" t="s">
        <v>43</v>
      </c>
      <c r="D74" s="29">
        <v>0.25</v>
      </c>
      <c r="F74" s="38">
        <v>0.25</v>
      </c>
      <c r="G74" s="38">
        <v>0.25</v>
      </c>
      <c r="H74" s="38">
        <v>0.25</v>
      </c>
      <c r="I74" s="38">
        <v>0.25</v>
      </c>
      <c r="J74" s="38">
        <v>0.25</v>
      </c>
      <c r="K74" s="38">
        <v>0.25</v>
      </c>
      <c r="L74" s="38">
        <v>0.25</v>
      </c>
      <c r="M74" s="38">
        <v>0.25</v>
      </c>
      <c r="N74" s="38">
        <v>0.25</v>
      </c>
      <c r="O74" s="38">
        <v>0.25</v>
      </c>
      <c r="P74" s="38">
        <v>0.25</v>
      </c>
      <c r="Q74" s="38">
        <v>0.25</v>
      </c>
      <c r="R74" s="38">
        <v>0.25</v>
      </c>
      <c r="S74" s="38">
        <v>0.25</v>
      </c>
      <c r="T74" s="38">
        <v>0.25</v>
      </c>
      <c r="U74" s="38">
        <v>0.25</v>
      </c>
      <c r="V74" s="38">
        <v>0.25</v>
      </c>
      <c r="W74" s="38">
        <v>0.25</v>
      </c>
      <c r="X74" s="38">
        <v>0.25</v>
      </c>
      <c r="Y74" s="38">
        <v>0.25</v>
      </c>
      <c r="Z74" s="38">
        <v>0.25</v>
      </c>
      <c r="AA74" s="38">
        <v>0.25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0.25</v>
      </c>
      <c r="AH74" s="38">
        <v>0.25</v>
      </c>
      <c r="AI74" s="38">
        <v>0.25</v>
      </c>
      <c r="AJ74" s="50">
        <v>0.25</v>
      </c>
      <c r="AK74" s="38"/>
      <c r="AL74" s="38"/>
      <c r="AN74" s="260">
        <f t="shared" si="5"/>
        <v>6.5</v>
      </c>
      <c r="AO74" s="8">
        <v>86400</v>
      </c>
      <c r="AP74" s="261">
        <f t="shared" si="6"/>
        <v>561600</v>
      </c>
    </row>
    <row r="75" spans="1:42" x14ac:dyDescent="0.25">
      <c r="A75" s="12"/>
      <c r="B75" s="16"/>
      <c r="C75" s="29" t="s">
        <v>44</v>
      </c>
      <c r="D75" s="29">
        <v>0.4</v>
      </c>
      <c r="F75" s="38">
        <v>0</v>
      </c>
      <c r="G75" s="38">
        <v>0</v>
      </c>
      <c r="H75" s="38">
        <v>0.4</v>
      </c>
      <c r="I75" s="38">
        <v>0.4</v>
      </c>
      <c r="J75" s="38">
        <v>0.4</v>
      </c>
      <c r="K75" s="38">
        <v>0.4</v>
      </c>
      <c r="L75" s="38">
        <v>0.4</v>
      </c>
      <c r="M75" s="38">
        <v>0.4</v>
      </c>
      <c r="N75" s="38">
        <v>0.4</v>
      </c>
      <c r="O75" s="38">
        <v>0.4</v>
      </c>
      <c r="P75" s="38">
        <v>0.4</v>
      </c>
      <c r="Q75" s="38">
        <v>0.4</v>
      </c>
      <c r="R75" s="38">
        <v>0.4</v>
      </c>
      <c r="S75" s="38">
        <v>0.4</v>
      </c>
      <c r="T75" s="38">
        <v>0.4</v>
      </c>
      <c r="U75" s="38">
        <v>0.4</v>
      </c>
      <c r="V75" s="38">
        <v>0</v>
      </c>
      <c r="W75" s="38">
        <v>0</v>
      </c>
      <c r="X75" s="38">
        <v>0</v>
      </c>
      <c r="Y75" s="38">
        <v>0</v>
      </c>
      <c r="Z75" s="38">
        <v>0.4</v>
      </c>
      <c r="AA75" s="38">
        <v>0.4</v>
      </c>
      <c r="AB75" s="38">
        <v>0.4</v>
      </c>
      <c r="AC75" s="38">
        <v>0.4</v>
      </c>
      <c r="AD75" s="38">
        <v>0</v>
      </c>
      <c r="AE75" s="38">
        <v>0</v>
      </c>
      <c r="AF75" s="38">
        <v>0</v>
      </c>
      <c r="AG75" s="38">
        <v>0.4</v>
      </c>
      <c r="AH75" s="38">
        <v>0.4</v>
      </c>
      <c r="AI75" s="38">
        <v>0.4</v>
      </c>
      <c r="AJ75" s="50">
        <v>0.4</v>
      </c>
      <c r="AK75" s="38"/>
      <c r="AL75" s="38"/>
      <c r="AN75" s="260">
        <f t="shared" si="5"/>
        <v>8.8000000000000025</v>
      </c>
      <c r="AO75" s="8">
        <v>86400</v>
      </c>
      <c r="AP75" s="261">
        <f t="shared" si="6"/>
        <v>760320.00000000023</v>
      </c>
    </row>
    <row r="76" spans="1:42" x14ac:dyDescent="0.25">
      <c r="A76" s="12"/>
      <c r="B76" s="16"/>
      <c r="C76" s="29" t="s">
        <v>45</v>
      </c>
      <c r="D76" s="29">
        <v>0.1</v>
      </c>
      <c r="F76" s="38">
        <v>0</v>
      </c>
      <c r="G76" s="38">
        <v>0</v>
      </c>
      <c r="H76" s="38">
        <v>0</v>
      </c>
      <c r="I76" s="38">
        <v>0.1</v>
      </c>
      <c r="J76" s="38">
        <v>0.1</v>
      </c>
      <c r="K76" s="38">
        <v>0.1</v>
      </c>
      <c r="L76" s="38">
        <v>0.1</v>
      </c>
      <c r="M76" s="38">
        <v>0</v>
      </c>
      <c r="N76" s="38">
        <v>0</v>
      </c>
      <c r="O76" s="38">
        <v>0</v>
      </c>
      <c r="P76" s="38">
        <v>0</v>
      </c>
      <c r="Q76" s="38">
        <v>0.1</v>
      </c>
      <c r="R76" s="38">
        <v>0.1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50">
        <v>0</v>
      </c>
      <c r="AK76" s="38"/>
      <c r="AL76" s="38"/>
      <c r="AN76" s="260">
        <f t="shared" si="5"/>
        <v>0.6</v>
      </c>
      <c r="AO76" s="8">
        <v>86400</v>
      </c>
      <c r="AP76" s="261">
        <f t="shared" si="6"/>
        <v>51840</v>
      </c>
    </row>
    <row r="77" spans="1:42" x14ac:dyDescent="0.25">
      <c r="A77" s="12"/>
      <c r="B77" s="16"/>
      <c r="C77" s="29" t="s">
        <v>46</v>
      </c>
      <c r="D77" s="29">
        <v>0.25</v>
      </c>
      <c r="F77" s="38">
        <v>0</v>
      </c>
      <c r="G77" s="38">
        <v>0.25</v>
      </c>
      <c r="H77" s="38">
        <v>0.25</v>
      </c>
      <c r="I77" s="38">
        <v>0.25</v>
      </c>
      <c r="J77" s="38">
        <v>0.25</v>
      </c>
      <c r="K77" s="38">
        <v>0.25</v>
      </c>
      <c r="L77" s="38">
        <v>0.25</v>
      </c>
      <c r="M77" s="38">
        <v>0</v>
      </c>
      <c r="N77" s="38">
        <v>0.25</v>
      </c>
      <c r="O77" s="38">
        <v>0.25</v>
      </c>
      <c r="P77" s="38">
        <v>0.25</v>
      </c>
      <c r="Q77" s="38">
        <v>0.25</v>
      </c>
      <c r="R77" s="38">
        <v>0.25</v>
      </c>
      <c r="S77" s="38">
        <v>0.25</v>
      </c>
      <c r="T77" s="38">
        <v>0.25</v>
      </c>
      <c r="U77" s="38">
        <v>0.25</v>
      </c>
      <c r="V77" s="38">
        <v>0.25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0.25</v>
      </c>
      <c r="AH77" s="38">
        <v>0.25</v>
      </c>
      <c r="AI77" s="38">
        <v>0.25</v>
      </c>
      <c r="AJ77" s="50">
        <v>0.25</v>
      </c>
      <c r="AK77" s="38"/>
      <c r="AL77" s="38"/>
      <c r="AN77" s="260">
        <f t="shared" si="5"/>
        <v>4.75</v>
      </c>
      <c r="AO77" s="8">
        <v>86400</v>
      </c>
      <c r="AP77" s="261">
        <f t="shared" si="6"/>
        <v>410400</v>
      </c>
    </row>
    <row r="78" spans="1:42" x14ac:dyDescent="0.25">
      <c r="A78" s="12"/>
      <c r="B78" s="16"/>
      <c r="C78" s="29" t="s">
        <v>47</v>
      </c>
      <c r="D78" s="29">
        <v>0.25</v>
      </c>
      <c r="F78" s="38">
        <v>0.25</v>
      </c>
      <c r="G78" s="38">
        <v>0.25</v>
      </c>
      <c r="H78" s="38">
        <v>0.25</v>
      </c>
      <c r="I78" s="38">
        <v>0.25</v>
      </c>
      <c r="J78" s="38">
        <v>0.25</v>
      </c>
      <c r="K78" s="38">
        <v>0.25</v>
      </c>
      <c r="L78" s="38">
        <v>0.25</v>
      </c>
      <c r="M78" s="38">
        <v>0.25</v>
      </c>
      <c r="N78" s="38">
        <v>0.25</v>
      </c>
      <c r="O78" s="38">
        <v>0.25</v>
      </c>
      <c r="P78" s="38">
        <v>0.25</v>
      </c>
      <c r="Q78" s="38">
        <v>0.25</v>
      </c>
      <c r="R78" s="38">
        <v>0.25</v>
      </c>
      <c r="S78" s="38">
        <v>0.25</v>
      </c>
      <c r="T78" s="38">
        <v>0.25</v>
      </c>
      <c r="U78" s="38">
        <v>0.25</v>
      </c>
      <c r="V78" s="38">
        <v>0.25</v>
      </c>
      <c r="W78" s="38">
        <v>0</v>
      </c>
      <c r="X78" s="38">
        <v>0</v>
      </c>
      <c r="Y78" s="38">
        <v>0</v>
      </c>
      <c r="Z78" s="38">
        <v>0.25</v>
      </c>
      <c r="AA78" s="38">
        <v>0.25</v>
      </c>
      <c r="AB78" s="38">
        <v>0.25</v>
      </c>
      <c r="AC78" s="38">
        <v>0.25</v>
      </c>
      <c r="AD78" s="38">
        <v>0</v>
      </c>
      <c r="AE78" s="38">
        <v>0</v>
      </c>
      <c r="AF78" s="38">
        <v>0</v>
      </c>
      <c r="AG78" s="38">
        <v>0.25</v>
      </c>
      <c r="AH78" s="38">
        <v>0.25</v>
      </c>
      <c r="AI78" s="38">
        <v>0.25</v>
      </c>
      <c r="AJ78" s="50">
        <v>0.25</v>
      </c>
      <c r="AK78" s="38"/>
      <c r="AL78" s="38"/>
      <c r="AN78" s="260">
        <f t="shared" si="5"/>
        <v>6.25</v>
      </c>
      <c r="AO78" s="8">
        <v>86400</v>
      </c>
      <c r="AP78" s="261">
        <f t="shared" si="6"/>
        <v>540000</v>
      </c>
    </row>
    <row r="79" spans="1:42" x14ac:dyDescent="0.25">
      <c r="A79" s="12"/>
      <c r="B79" s="16"/>
      <c r="C79" s="29" t="s">
        <v>48</v>
      </c>
      <c r="D79" s="29">
        <v>0.25</v>
      </c>
      <c r="F79" s="38">
        <v>0.25</v>
      </c>
      <c r="G79" s="38">
        <v>0.25</v>
      </c>
      <c r="H79" s="38">
        <v>0.25</v>
      </c>
      <c r="I79" s="38">
        <v>0.25</v>
      </c>
      <c r="J79" s="38">
        <v>0.25</v>
      </c>
      <c r="K79" s="38">
        <v>0.25</v>
      </c>
      <c r="L79" s="38">
        <v>0.25</v>
      </c>
      <c r="M79" s="38">
        <v>0.25</v>
      </c>
      <c r="N79" s="38">
        <v>0.25</v>
      </c>
      <c r="O79" s="38">
        <v>0.25</v>
      </c>
      <c r="P79" s="38">
        <v>0.25</v>
      </c>
      <c r="Q79" s="38">
        <v>0.25</v>
      </c>
      <c r="R79" s="38">
        <v>0.25</v>
      </c>
      <c r="S79" s="38">
        <v>0.25</v>
      </c>
      <c r="T79" s="38">
        <v>0.25</v>
      </c>
      <c r="U79" s="38">
        <v>0.25</v>
      </c>
      <c r="V79" s="38">
        <v>0.25</v>
      </c>
      <c r="W79" s="38">
        <v>0</v>
      </c>
      <c r="X79" s="38">
        <v>0</v>
      </c>
      <c r="Y79" s="38">
        <v>0</v>
      </c>
      <c r="Z79" s="38">
        <v>0.25</v>
      </c>
      <c r="AA79" s="38">
        <v>0.25</v>
      </c>
      <c r="AB79" s="38">
        <v>0.25</v>
      </c>
      <c r="AC79" s="38">
        <v>0</v>
      </c>
      <c r="AD79" s="38">
        <v>0</v>
      </c>
      <c r="AE79" s="38">
        <v>0</v>
      </c>
      <c r="AF79" s="38">
        <v>0</v>
      </c>
      <c r="AG79" s="38">
        <v>0.25</v>
      </c>
      <c r="AH79" s="38">
        <v>0.25</v>
      </c>
      <c r="AI79" s="38">
        <v>0.25</v>
      </c>
      <c r="AJ79" s="50">
        <v>0.25</v>
      </c>
      <c r="AK79" s="38"/>
      <c r="AL79" s="38"/>
      <c r="AN79" s="260">
        <f t="shared" si="5"/>
        <v>6</v>
      </c>
      <c r="AO79" s="8">
        <v>86400</v>
      </c>
      <c r="AP79" s="261">
        <f t="shared" si="6"/>
        <v>518400</v>
      </c>
    </row>
    <row r="80" spans="1:42" x14ac:dyDescent="0.25">
      <c r="A80" s="12"/>
      <c r="B80" s="16"/>
      <c r="C80" s="29" t="s">
        <v>49</v>
      </c>
      <c r="D80" s="29">
        <v>0.1</v>
      </c>
      <c r="F80" s="38">
        <v>0.1</v>
      </c>
      <c r="G80" s="38">
        <v>0.1</v>
      </c>
      <c r="H80" s="38">
        <v>0.1</v>
      </c>
      <c r="I80" s="38">
        <v>0.1</v>
      </c>
      <c r="J80" s="38">
        <v>0.1</v>
      </c>
      <c r="K80" s="38">
        <v>0.1</v>
      </c>
      <c r="L80" s="38">
        <v>0.1</v>
      </c>
      <c r="M80" s="38">
        <v>0.1</v>
      </c>
      <c r="N80" s="38">
        <v>0.1</v>
      </c>
      <c r="O80" s="38">
        <v>0.1</v>
      </c>
      <c r="P80" s="38">
        <v>0.1</v>
      </c>
      <c r="Q80" s="38">
        <v>0.1</v>
      </c>
      <c r="R80" s="38">
        <v>0.1</v>
      </c>
      <c r="S80" s="38">
        <v>0.1</v>
      </c>
      <c r="T80" s="38">
        <v>0.1</v>
      </c>
      <c r="U80" s="38">
        <v>0.1</v>
      </c>
      <c r="V80" s="38">
        <v>0.1</v>
      </c>
      <c r="W80" s="38">
        <v>0.1</v>
      </c>
      <c r="X80" s="38">
        <v>0</v>
      </c>
      <c r="Y80" s="38">
        <v>0</v>
      </c>
      <c r="Z80" s="38">
        <v>0.1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0.1</v>
      </c>
      <c r="AH80" s="38">
        <v>0.1</v>
      </c>
      <c r="AI80" s="38">
        <v>0.1</v>
      </c>
      <c r="AJ80" s="50">
        <v>0.1</v>
      </c>
      <c r="AK80" s="38"/>
      <c r="AL80" s="38"/>
      <c r="AN80" s="260">
        <f t="shared" si="5"/>
        <v>2.3000000000000007</v>
      </c>
      <c r="AO80" s="8">
        <v>86400</v>
      </c>
      <c r="AP80" s="261">
        <f t="shared" si="6"/>
        <v>198720.00000000006</v>
      </c>
    </row>
    <row r="81" spans="1:42" x14ac:dyDescent="0.25">
      <c r="A81" s="12"/>
      <c r="B81" s="16"/>
      <c r="C81" s="29" t="s">
        <v>50</v>
      </c>
      <c r="D81" s="29">
        <v>0.2</v>
      </c>
      <c r="F81" s="38">
        <v>0.2</v>
      </c>
      <c r="G81" s="38">
        <v>0.2</v>
      </c>
      <c r="H81" s="38">
        <v>0.2</v>
      </c>
      <c r="I81" s="38">
        <v>0.2</v>
      </c>
      <c r="J81" s="38">
        <v>0.2</v>
      </c>
      <c r="K81" s="38">
        <v>0.2</v>
      </c>
      <c r="L81" s="38">
        <v>0.2</v>
      </c>
      <c r="M81" s="38">
        <v>0.2</v>
      </c>
      <c r="N81" s="38">
        <v>0.2</v>
      </c>
      <c r="O81" s="38">
        <v>0.2</v>
      </c>
      <c r="P81" s="38">
        <v>0.2</v>
      </c>
      <c r="Q81" s="38">
        <v>0.2</v>
      </c>
      <c r="R81" s="38">
        <v>0.2</v>
      </c>
      <c r="S81" s="38">
        <v>0.2</v>
      </c>
      <c r="T81" s="38">
        <v>0.2</v>
      </c>
      <c r="U81" s="38">
        <v>0.2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0.2</v>
      </c>
      <c r="AH81" s="38">
        <v>0.2</v>
      </c>
      <c r="AI81" s="38">
        <v>0.2</v>
      </c>
      <c r="AJ81" s="50">
        <v>0.2</v>
      </c>
      <c r="AK81" s="38"/>
      <c r="AL81" s="38"/>
      <c r="AN81" s="260">
        <f t="shared" si="5"/>
        <v>4.0000000000000009</v>
      </c>
      <c r="AO81" s="8">
        <v>86400</v>
      </c>
      <c r="AP81" s="261">
        <f t="shared" si="6"/>
        <v>345600.00000000006</v>
      </c>
    </row>
    <row r="82" spans="1:42" x14ac:dyDescent="0.25">
      <c r="A82" s="12"/>
      <c r="B82" s="16"/>
      <c r="C82" s="29" t="s">
        <v>51</v>
      </c>
      <c r="D82" s="29">
        <v>0.25</v>
      </c>
      <c r="F82" s="38">
        <v>0</v>
      </c>
      <c r="G82" s="38">
        <v>0</v>
      </c>
      <c r="H82" s="38">
        <v>0.25</v>
      </c>
      <c r="I82" s="38">
        <v>0.25</v>
      </c>
      <c r="J82" s="38">
        <v>0.25</v>
      </c>
      <c r="K82" s="38">
        <v>0.25</v>
      </c>
      <c r="L82" s="38">
        <v>0.25</v>
      </c>
      <c r="M82" s="38">
        <v>0.25</v>
      </c>
      <c r="N82" s="38">
        <v>0.25</v>
      </c>
      <c r="O82" s="38">
        <v>0.25</v>
      </c>
      <c r="P82" s="38">
        <v>0.25</v>
      </c>
      <c r="Q82" s="38">
        <v>0.25</v>
      </c>
      <c r="R82" s="38">
        <v>0.25</v>
      </c>
      <c r="S82" s="38">
        <v>0.25</v>
      </c>
      <c r="T82" s="38">
        <v>0.25</v>
      </c>
      <c r="U82" s="38">
        <v>0.25</v>
      </c>
      <c r="V82" s="38">
        <v>0</v>
      </c>
      <c r="W82" s="38">
        <v>0</v>
      </c>
      <c r="X82" s="38">
        <v>0</v>
      </c>
      <c r="Y82" s="38">
        <v>0</v>
      </c>
      <c r="Z82" s="38">
        <v>0.25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0.25</v>
      </c>
      <c r="AH82" s="38">
        <v>0.25</v>
      </c>
      <c r="AI82" s="38">
        <v>0.25</v>
      </c>
      <c r="AJ82" s="50">
        <v>0.25</v>
      </c>
      <c r="AK82" s="38"/>
      <c r="AL82" s="38"/>
      <c r="AN82" s="260">
        <f t="shared" si="5"/>
        <v>4.75</v>
      </c>
      <c r="AO82" s="8">
        <v>86400</v>
      </c>
      <c r="AP82" s="261">
        <f t="shared" si="6"/>
        <v>410400</v>
      </c>
    </row>
    <row r="83" spans="1:42" x14ac:dyDescent="0.25">
      <c r="A83" s="12"/>
      <c r="B83" s="16"/>
      <c r="C83" s="29" t="s">
        <v>52</v>
      </c>
      <c r="D83" s="29">
        <v>0.15</v>
      </c>
      <c r="F83" s="38">
        <v>0</v>
      </c>
      <c r="G83" s="38">
        <v>0</v>
      </c>
      <c r="H83" s="38">
        <v>0</v>
      </c>
      <c r="I83" s="38">
        <v>0.15</v>
      </c>
      <c r="J83" s="38">
        <v>0.15</v>
      </c>
      <c r="K83" s="38">
        <v>0.15</v>
      </c>
      <c r="L83" s="38">
        <v>0.15</v>
      </c>
      <c r="M83" s="38">
        <v>0.15</v>
      </c>
      <c r="N83" s="38">
        <v>0.15</v>
      </c>
      <c r="O83" s="38">
        <v>0.15</v>
      </c>
      <c r="P83" s="38">
        <v>0.15</v>
      </c>
      <c r="Q83" s="38">
        <v>0.15</v>
      </c>
      <c r="R83" s="38">
        <v>0.15</v>
      </c>
      <c r="S83" s="38">
        <v>0.15</v>
      </c>
      <c r="T83" s="38">
        <v>0.15</v>
      </c>
      <c r="U83" s="38">
        <v>0.15</v>
      </c>
      <c r="V83" s="38">
        <v>0.15</v>
      </c>
      <c r="W83" s="38">
        <v>0.15</v>
      </c>
      <c r="X83" s="38">
        <v>0.15</v>
      </c>
      <c r="Y83" s="38">
        <v>0</v>
      </c>
      <c r="Z83" s="38">
        <v>0.15</v>
      </c>
      <c r="AA83" s="38">
        <v>0.15</v>
      </c>
      <c r="AB83" s="38">
        <v>0.15</v>
      </c>
      <c r="AC83" s="38">
        <v>0</v>
      </c>
      <c r="AD83" s="38">
        <v>0</v>
      </c>
      <c r="AE83" s="38">
        <v>0</v>
      </c>
      <c r="AF83" s="38">
        <v>0</v>
      </c>
      <c r="AG83" s="38">
        <v>0.15</v>
      </c>
      <c r="AH83" s="38">
        <v>0.15</v>
      </c>
      <c r="AI83" s="38">
        <v>0.15</v>
      </c>
      <c r="AJ83" s="50">
        <v>0.15</v>
      </c>
      <c r="AK83" s="38"/>
      <c r="AL83" s="38"/>
      <c r="AN83" s="260">
        <f t="shared" si="5"/>
        <v>3.4499999999999988</v>
      </c>
      <c r="AO83" s="8">
        <v>86400</v>
      </c>
      <c r="AP83" s="261">
        <f t="shared" si="6"/>
        <v>298079.99999999988</v>
      </c>
    </row>
    <row r="84" spans="1:42" x14ac:dyDescent="0.25">
      <c r="A84" s="12"/>
      <c r="B84" s="16"/>
      <c r="C84" s="29" t="s">
        <v>53</v>
      </c>
      <c r="D84" s="29">
        <v>0.21</v>
      </c>
      <c r="F84" s="38">
        <v>0</v>
      </c>
      <c r="G84" s="38">
        <v>0</v>
      </c>
      <c r="H84" s="38">
        <v>0.21</v>
      </c>
      <c r="I84" s="38">
        <v>0.21</v>
      </c>
      <c r="J84" s="38">
        <v>0.21</v>
      </c>
      <c r="K84" s="38">
        <v>0.21</v>
      </c>
      <c r="L84" s="38">
        <v>0.21</v>
      </c>
      <c r="M84" s="38">
        <v>0.21</v>
      </c>
      <c r="N84" s="38">
        <v>0.21</v>
      </c>
      <c r="O84" s="38">
        <v>0.21</v>
      </c>
      <c r="P84" s="38">
        <v>0.21</v>
      </c>
      <c r="Q84" s="38">
        <v>0.21</v>
      </c>
      <c r="R84" s="38">
        <v>0.21</v>
      </c>
      <c r="S84" s="38">
        <v>0.21</v>
      </c>
      <c r="T84" s="38">
        <v>0.21</v>
      </c>
      <c r="U84" s="38">
        <v>0.21</v>
      </c>
      <c r="V84" s="38">
        <v>0.21</v>
      </c>
      <c r="W84" s="38">
        <v>0.21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0.21</v>
      </c>
      <c r="AH84" s="38">
        <v>0.21</v>
      </c>
      <c r="AI84" s="38">
        <v>0.21</v>
      </c>
      <c r="AJ84" s="50">
        <v>0.21</v>
      </c>
      <c r="AK84" s="38"/>
      <c r="AL84" s="38"/>
      <c r="AN84" s="260">
        <f t="shared" si="5"/>
        <v>4.2</v>
      </c>
      <c r="AO84" s="8">
        <v>86400</v>
      </c>
      <c r="AP84" s="261">
        <f t="shared" si="6"/>
        <v>362880</v>
      </c>
    </row>
    <row r="85" spans="1:42" x14ac:dyDescent="0.25">
      <c r="A85" s="12"/>
      <c r="B85" s="16"/>
      <c r="C85" s="29" t="s">
        <v>54</v>
      </c>
      <c r="D85" s="29">
        <v>0.15</v>
      </c>
      <c r="F85" s="38">
        <v>0.15</v>
      </c>
      <c r="G85" s="38">
        <v>0.15</v>
      </c>
      <c r="H85" s="38">
        <v>0.15</v>
      </c>
      <c r="I85" s="38">
        <v>0.15</v>
      </c>
      <c r="J85" s="38">
        <v>0.15</v>
      </c>
      <c r="K85" s="38">
        <v>0.15</v>
      </c>
      <c r="L85" s="38">
        <v>0.15</v>
      </c>
      <c r="M85" s="38">
        <v>0.15</v>
      </c>
      <c r="N85" s="38">
        <v>0.15</v>
      </c>
      <c r="O85" s="38">
        <v>0.15</v>
      </c>
      <c r="P85" s="38">
        <v>0.15</v>
      </c>
      <c r="Q85" s="38">
        <v>0.15</v>
      </c>
      <c r="R85" s="38">
        <v>0.15</v>
      </c>
      <c r="S85" s="38">
        <v>0.15</v>
      </c>
      <c r="T85" s="38">
        <v>0.15</v>
      </c>
      <c r="U85" s="38">
        <v>0.15</v>
      </c>
      <c r="V85" s="38">
        <v>0.15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50">
        <v>0</v>
      </c>
      <c r="AK85" s="38"/>
      <c r="AL85" s="38"/>
      <c r="AN85" s="260">
        <f t="shared" si="5"/>
        <v>2.5499999999999994</v>
      </c>
      <c r="AO85" s="8">
        <v>86400</v>
      </c>
      <c r="AP85" s="261">
        <f t="shared" si="6"/>
        <v>220319.99999999994</v>
      </c>
    </row>
    <row r="86" spans="1:42" x14ac:dyDescent="0.25">
      <c r="A86" s="12"/>
      <c r="B86" s="16"/>
      <c r="C86" s="29" t="s">
        <v>55</v>
      </c>
      <c r="D86" s="29">
        <v>0.22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0.22</v>
      </c>
      <c r="L86" s="38">
        <v>0.22</v>
      </c>
      <c r="M86" s="38">
        <v>0.22</v>
      </c>
      <c r="N86" s="38">
        <v>0.22</v>
      </c>
      <c r="O86" s="38">
        <v>0.22</v>
      </c>
      <c r="P86" s="38">
        <v>0.22</v>
      </c>
      <c r="Q86" s="38">
        <v>0.22</v>
      </c>
      <c r="R86" s="38">
        <v>0.22</v>
      </c>
      <c r="S86" s="38">
        <v>0.22</v>
      </c>
      <c r="T86" s="38">
        <v>0.22</v>
      </c>
      <c r="U86" s="38">
        <v>0.22</v>
      </c>
      <c r="V86" s="38">
        <v>0.22</v>
      </c>
      <c r="W86" s="38">
        <v>0.22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0.22</v>
      </c>
      <c r="AH86" s="38">
        <v>0.22</v>
      </c>
      <c r="AI86" s="38">
        <v>0.22</v>
      </c>
      <c r="AJ86" s="50">
        <v>0</v>
      </c>
      <c r="AK86" s="38"/>
      <c r="AL86" s="38"/>
      <c r="AN86" s="260">
        <f t="shared" si="5"/>
        <v>3.5200000000000014</v>
      </c>
      <c r="AO86" s="8">
        <v>86400</v>
      </c>
      <c r="AP86" s="261">
        <f t="shared" si="6"/>
        <v>304128.00000000012</v>
      </c>
    </row>
    <row r="87" spans="1:42" x14ac:dyDescent="0.25">
      <c r="A87" s="12"/>
      <c r="B87" s="16"/>
      <c r="C87" s="29" t="s">
        <v>56</v>
      </c>
      <c r="D87" s="29">
        <v>0.25</v>
      </c>
      <c r="F87" s="38">
        <v>0</v>
      </c>
      <c r="G87" s="38">
        <v>0</v>
      </c>
      <c r="H87" s="38">
        <v>0.25</v>
      </c>
      <c r="I87" s="38">
        <v>0.25</v>
      </c>
      <c r="J87" s="38">
        <v>0.25</v>
      </c>
      <c r="K87" s="38">
        <v>0.25</v>
      </c>
      <c r="L87" s="38">
        <v>0.25</v>
      </c>
      <c r="M87" s="38">
        <v>0</v>
      </c>
      <c r="N87" s="38">
        <v>0.25</v>
      </c>
      <c r="O87" s="38">
        <v>0.25</v>
      </c>
      <c r="P87" s="38">
        <v>0.25</v>
      </c>
      <c r="Q87" s="38">
        <v>0.25</v>
      </c>
      <c r="R87" s="38">
        <v>0.25</v>
      </c>
      <c r="S87" s="38">
        <v>0.25</v>
      </c>
      <c r="T87" s="38">
        <v>0.25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0.25</v>
      </c>
      <c r="AH87" s="38">
        <v>0.25</v>
      </c>
      <c r="AI87" s="38">
        <v>0.25</v>
      </c>
      <c r="AJ87" s="50">
        <v>0.25</v>
      </c>
      <c r="AK87" s="38"/>
      <c r="AL87" s="38"/>
      <c r="AN87" s="260">
        <f t="shared" si="5"/>
        <v>4</v>
      </c>
      <c r="AO87" s="8">
        <v>86400</v>
      </c>
      <c r="AP87" s="261">
        <f t="shared" si="6"/>
        <v>345600</v>
      </c>
    </row>
    <row r="88" spans="1:42" x14ac:dyDescent="0.25">
      <c r="A88" s="12"/>
      <c r="B88" s="16"/>
      <c r="C88" s="29" t="s">
        <v>57</v>
      </c>
      <c r="D88" s="29">
        <v>0.25</v>
      </c>
      <c r="F88" s="38">
        <v>0.25</v>
      </c>
      <c r="G88" s="38">
        <v>0.25</v>
      </c>
      <c r="H88" s="38">
        <v>0.25</v>
      </c>
      <c r="I88" s="38">
        <v>0.25</v>
      </c>
      <c r="J88" s="38">
        <v>0.25</v>
      </c>
      <c r="K88" s="38">
        <v>0.25</v>
      </c>
      <c r="L88" s="38">
        <v>0.25</v>
      </c>
      <c r="M88" s="38">
        <v>0.25</v>
      </c>
      <c r="N88" s="38">
        <v>0.25</v>
      </c>
      <c r="O88" s="38">
        <v>0.25</v>
      </c>
      <c r="P88" s="38">
        <v>0.25</v>
      </c>
      <c r="Q88" s="38">
        <v>0.25</v>
      </c>
      <c r="R88" s="38">
        <v>0.25</v>
      </c>
      <c r="S88" s="38">
        <v>0.25</v>
      </c>
      <c r="T88" s="38">
        <v>0.25</v>
      </c>
      <c r="U88" s="38">
        <v>0.25</v>
      </c>
      <c r="V88" s="38">
        <v>0</v>
      </c>
      <c r="W88" s="38">
        <v>0</v>
      </c>
      <c r="X88" s="38">
        <v>0</v>
      </c>
      <c r="Y88" s="38">
        <v>0</v>
      </c>
      <c r="Z88" s="38">
        <v>0.25</v>
      </c>
      <c r="AA88" s="38">
        <v>0.25</v>
      </c>
      <c r="AB88" s="38">
        <v>0.25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50">
        <v>0</v>
      </c>
      <c r="AK88" s="38"/>
      <c r="AL88" s="38"/>
      <c r="AN88" s="260">
        <f t="shared" si="5"/>
        <v>4.75</v>
      </c>
      <c r="AO88" s="8">
        <v>86400</v>
      </c>
      <c r="AP88" s="261">
        <f t="shared" si="6"/>
        <v>410400</v>
      </c>
    </row>
    <row r="89" spans="1:42" x14ac:dyDescent="0.25">
      <c r="A89" s="12"/>
      <c r="B89" s="16"/>
      <c r="C89" s="29" t="s">
        <v>58</v>
      </c>
      <c r="D89" s="29">
        <v>0.2</v>
      </c>
      <c r="F89" s="38">
        <v>0.2</v>
      </c>
      <c r="G89" s="38">
        <v>0.2</v>
      </c>
      <c r="H89" s="38">
        <v>0.2</v>
      </c>
      <c r="I89" s="38">
        <v>0.2</v>
      </c>
      <c r="J89" s="38">
        <v>0.2</v>
      </c>
      <c r="K89" s="38">
        <v>0.2</v>
      </c>
      <c r="L89" s="38">
        <v>0.2</v>
      </c>
      <c r="M89" s="38">
        <v>0.2</v>
      </c>
      <c r="N89" s="38">
        <v>0.2</v>
      </c>
      <c r="O89" s="38">
        <v>0.2</v>
      </c>
      <c r="P89" s="38">
        <v>0.2</v>
      </c>
      <c r="Q89" s="38">
        <v>0.2</v>
      </c>
      <c r="R89" s="38">
        <v>0.2</v>
      </c>
      <c r="S89" s="38">
        <v>0.2</v>
      </c>
      <c r="T89" s="38">
        <v>0.2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50">
        <v>0</v>
      </c>
      <c r="AK89" s="38"/>
      <c r="AL89" s="38"/>
      <c r="AN89" s="260">
        <f t="shared" si="5"/>
        <v>3.0000000000000004</v>
      </c>
      <c r="AO89" s="8">
        <v>86400</v>
      </c>
      <c r="AP89" s="261">
        <f t="shared" si="6"/>
        <v>259200.00000000003</v>
      </c>
    </row>
    <row r="90" spans="1:42" x14ac:dyDescent="0.25">
      <c r="A90" s="12"/>
      <c r="B90" s="16"/>
      <c r="C90" s="343" t="s">
        <v>59</v>
      </c>
      <c r="D90" s="29">
        <v>0.25</v>
      </c>
      <c r="F90" s="38">
        <v>0</v>
      </c>
      <c r="G90" s="38">
        <v>0.25</v>
      </c>
      <c r="H90" s="38">
        <v>0.25</v>
      </c>
      <c r="I90" s="38">
        <v>0.25</v>
      </c>
      <c r="J90" s="38">
        <v>0.25</v>
      </c>
      <c r="K90" s="38">
        <v>0.25</v>
      </c>
      <c r="L90" s="38">
        <v>0.25</v>
      </c>
      <c r="M90" s="38">
        <v>0.25</v>
      </c>
      <c r="N90" s="38">
        <v>0.25</v>
      </c>
      <c r="O90" s="38">
        <v>0.25</v>
      </c>
      <c r="P90" s="38">
        <v>0.25</v>
      </c>
      <c r="Q90" s="38">
        <v>0.25</v>
      </c>
      <c r="R90" s="38">
        <v>0.25</v>
      </c>
      <c r="S90" s="38">
        <v>0.25</v>
      </c>
      <c r="T90" s="38">
        <v>0.25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0.25</v>
      </c>
      <c r="AH90" s="38">
        <v>0.25</v>
      </c>
      <c r="AI90" s="38">
        <v>0.25</v>
      </c>
      <c r="AJ90" s="50">
        <v>0.25</v>
      </c>
      <c r="AK90" s="38"/>
      <c r="AL90" s="38"/>
      <c r="AN90" s="260">
        <f t="shared" si="5"/>
        <v>4.5</v>
      </c>
      <c r="AO90" s="8">
        <v>86400</v>
      </c>
      <c r="AP90" s="261">
        <f t="shared" si="6"/>
        <v>388800</v>
      </c>
    </row>
    <row r="91" spans="1:42" x14ac:dyDescent="0.25">
      <c r="A91" s="12"/>
      <c r="B91" s="13"/>
      <c r="C91" s="29" t="s">
        <v>60</v>
      </c>
      <c r="D91" s="236" t="s">
        <v>395</v>
      </c>
      <c r="F91" s="38">
        <v>0.09</v>
      </c>
      <c r="G91" s="38">
        <v>0.09</v>
      </c>
      <c r="H91" s="38">
        <v>0.09</v>
      </c>
      <c r="I91" s="38">
        <v>0.09</v>
      </c>
      <c r="J91" s="38">
        <v>0.09</v>
      </c>
      <c r="K91" s="38">
        <v>0.09</v>
      </c>
      <c r="L91" s="38">
        <v>0.09</v>
      </c>
      <c r="M91" s="38">
        <v>0.08</v>
      </c>
      <c r="N91" s="38">
        <v>0.08</v>
      </c>
      <c r="O91" s="38">
        <v>0.08</v>
      </c>
      <c r="P91" s="38">
        <v>0.08</v>
      </c>
      <c r="Q91" s="38">
        <v>0.08</v>
      </c>
      <c r="R91" s="38">
        <v>0.08</v>
      </c>
      <c r="S91" s="38">
        <v>0.1</v>
      </c>
      <c r="T91" s="38">
        <v>0.1</v>
      </c>
      <c r="U91" s="38">
        <v>0.1</v>
      </c>
      <c r="V91" s="38">
        <v>0.1</v>
      </c>
      <c r="W91" s="38">
        <v>0.1</v>
      </c>
      <c r="X91" s="38">
        <v>0.1</v>
      </c>
      <c r="Y91" s="38">
        <v>0.1</v>
      </c>
      <c r="Z91" s="38">
        <v>0.16</v>
      </c>
      <c r="AA91" s="38">
        <v>0.16</v>
      </c>
      <c r="AB91" s="38">
        <v>0.16</v>
      </c>
      <c r="AC91" s="38">
        <v>0.16</v>
      </c>
      <c r="AD91" s="38">
        <v>0.16</v>
      </c>
      <c r="AE91" s="38">
        <v>0.16</v>
      </c>
      <c r="AF91" s="38">
        <v>0.16</v>
      </c>
      <c r="AG91" s="38">
        <v>0.1</v>
      </c>
      <c r="AH91" s="38">
        <v>0.1</v>
      </c>
      <c r="AI91" s="38">
        <v>0.1</v>
      </c>
      <c r="AJ91" s="50">
        <v>0.1</v>
      </c>
      <c r="AK91" s="38"/>
      <c r="AL91" s="38"/>
      <c r="AN91" s="260">
        <f t="shared" si="5"/>
        <v>3.3300000000000014</v>
      </c>
      <c r="AO91" s="8">
        <v>86400</v>
      </c>
      <c r="AP91" s="261">
        <f t="shared" si="6"/>
        <v>287712.00000000012</v>
      </c>
    </row>
    <row r="92" spans="1:42" x14ac:dyDescent="0.25">
      <c r="A92" s="12"/>
      <c r="B92" s="13"/>
      <c r="C92" s="29" t="s">
        <v>61</v>
      </c>
      <c r="D92" s="236" t="s">
        <v>395</v>
      </c>
      <c r="F92" s="38">
        <v>0.09</v>
      </c>
      <c r="G92" s="38">
        <v>0.09</v>
      </c>
      <c r="H92" s="38">
        <v>0.09</v>
      </c>
      <c r="I92" s="38">
        <v>0.09</v>
      </c>
      <c r="J92" s="38">
        <v>0.09</v>
      </c>
      <c r="K92" s="38">
        <v>0.09</v>
      </c>
      <c r="L92" s="38">
        <v>0.09</v>
      </c>
      <c r="M92" s="38">
        <v>0.12</v>
      </c>
      <c r="N92" s="38">
        <v>0.12</v>
      </c>
      <c r="O92" s="38">
        <v>0.12</v>
      </c>
      <c r="P92" s="38">
        <v>0.12</v>
      </c>
      <c r="Q92" s="38">
        <v>0.12</v>
      </c>
      <c r="R92" s="38">
        <v>0.12</v>
      </c>
      <c r="S92" s="38">
        <v>0.12</v>
      </c>
      <c r="T92" s="38">
        <v>0.12</v>
      </c>
      <c r="U92" s="38">
        <v>0.12</v>
      </c>
      <c r="V92" s="38">
        <v>0.12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0.11</v>
      </c>
      <c r="AH92" s="38">
        <v>0.11</v>
      </c>
      <c r="AI92" s="38">
        <v>0.11</v>
      </c>
      <c r="AJ92" s="50">
        <v>0.11</v>
      </c>
      <c r="AK92" s="38"/>
      <c r="AL92" s="38"/>
      <c r="AN92" s="260">
        <f t="shared" si="5"/>
        <v>2.2700000000000005</v>
      </c>
      <c r="AO92" s="8">
        <v>86400</v>
      </c>
      <c r="AP92" s="261">
        <f t="shared" si="6"/>
        <v>196128.00000000003</v>
      </c>
    </row>
    <row r="93" spans="1:42" x14ac:dyDescent="0.25">
      <c r="A93" s="12"/>
      <c r="B93" s="16"/>
      <c r="C93" s="29" t="s">
        <v>62</v>
      </c>
      <c r="D93" s="236" t="s">
        <v>395</v>
      </c>
      <c r="F93" s="38">
        <v>0.3</v>
      </c>
      <c r="G93" s="38">
        <v>0.3</v>
      </c>
      <c r="H93" s="38">
        <v>0.3</v>
      </c>
      <c r="I93" s="38">
        <v>0.3</v>
      </c>
      <c r="J93" s="38">
        <v>0.3</v>
      </c>
      <c r="K93" s="38">
        <v>0.3</v>
      </c>
      <c r="L93" s="38">
        <v>0.3</v>
      </c>
      <c r="M93" s="38">
        <v>0.25</v>
      </c>
      <c r="N93" s="38">
        <v>0.25</v>
      </c>
      <c r="O93" s="38">
        <v>0.25</v>
      </c>
      <c r="P93" s="38">
        <v>0.25</v>
      </c>
      <c r="Q93" s="38">
        <v>0.25</v>
      </c>
      <c r="R93" s="38">
        <v>0.25</v>
      </c>
      <c r="S93" s="38">
        <v>0.28000000000000003</v>
      </c>
      <c r="T93" s="38">
        <v>0.28000000000000003</v>
      </c>
      <c r="U93" s="38">
        <v>0.28000000000000003</v>
      </c>
      <c r="V93" s="38">
        <v>0.28000000000000003</v>
      </c>
      <c r="W93" s="38">
        <v>0.28000000000000003</v>
      </c>
      <c r="X93" s="38">
        <v>0.28000000000000003</v>
      </c>
      <c r="Y93" s="38">
        <v>0.28000000000000003</v>
      </c>
      <c r="Z93" s="38">
        <v>0.28000000000000003</v>
      </c>
      <c r="AA93" s="38">
        <v>0.28000000000000003</v>
      </c>
      <c r="AB93" s="38">
        <v>0.28000000000000003</v>
      </c>
      <c r="AC93" s="38">
        <v>0.28000000000000003</v>
      </c>
      <c r="AD93" s="38">
        <v>0.28000000000000003</v>
      </c>
      <c r="AE93" s="38">
        <v>0</v>
      </c>
      <c r="AF93" s="38">
        <v>0</v>
      </c>
      <c r="AG93" s="38">
        <v>0.25</v>
      </c>
      <c r="AH93" s="38">
        <v>0.25</v>
      </c>
      <c r="AI93" s="38">
        <v>0.25</v>
      </c>
      <c r="AJ93" s="50">
        <v>0.25</v>
      </c>
      <c r="AK93" s="38"/>
      <c r="AL93" s="38"/>
      <c r="AN93" s="260">
        <f t="shared" si="5"/>
        <v>7.9600000000000026</v>
      </c>
      <c r="AO93" s="8">
        <v>86400</v>
      </c>
      <c r="AP93" s="261">
        <f t="shared" si="6"/>
        <v>687744.00000000023</v>
      </c>
    </row>
    <row r="94" spans="1:42" x14ac:dyDescent="0.25">
      <c r="A94" s="12"/>
      <c r="B94" s="16"/>
      <c r="C94" s="8"/>
      <c r="D94" s="14"/>
      <c r="O94" s="38"/>
      <c r="P94" s="38"/>
      <c r="Q94" s="38"/>
      <c r="R94" s="38"/>
      <c r="S94" s="38"/>
      <c r="T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50"/>
      <c r="AK94" s="38"/>
      <c r="AL94" s="38"/>
      <c r="AN94" s="260"/>
      <c r="AO94" s="8"/>
      <c r="AP94" s="261"/>
    </row>
    <row r="95" spans="1:42" x14ac:dyDescent="0.25">
      <c r="A95" s="12"/>
      <c r="B95" s="16"/>
      <c r="C95" s="220" t="s">
        <v>63</v>
      </c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46"/>
      <c r="AK95" s="220"/>
      <c r="AL95" s="220"/>
      <c r="AN95" s="260">
        <f t="shared" si="5"/>
        <v>0</v>
      </c>
      <c r="AO95" s="8">
        <v>86400</v>
      </c>
      <c r="AP95" s="261">
        <f t="shared" si="6"/>
        <v>0</v>
      </c>
    </row>
    <row r="96" spans="1:42" x14ac:dyDescent="0.25">
      <c r="A96" s="12"/>
      <c r="B96" s="16"/>
      <c r="C96" s="220" t="s">
        <v>64</v>
      </c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46"/>
      <c r="AK96" s="220"/>
      <c r="AL96" s="220"/>
      <c r="AN96" s="260">
        <f t="shared" si="5"/>
        <v>0</v>
      </c>
      <c r="AO96" s="8">
        <v>86400</v>
      </c>
      <c r="AP96" s="261">
        <f t="shared" si="6"/>
        <v>0</v>
      </c>
    </row>
    <row r="97" spans="1:42" x14ac:dyDescent="0.25">
      <c r="A97" s="12"/>
      <c r="B97" s="16"/>
      <c r="C97" s="342" t="s">
        <v>65</v>
      </c>
      <c r="D97" s="31"/>
      <c r="F97" s="38">
        <v>0.13500000000000001</v>
      </c>
      <c r="G97" s="38">
        <v>0.13500000000000001</v>
      </c>
      <c r="H97" s="38">
        <v>0.13500000000000001</v>
      </c>
      <c r="I97" s="38">
        <v>0.13500000000000001</v>
      </c>
      <c r="J97" s="38">
        <v>0.13500000000000001</v>
      </c>
      <c r="K97" s="38">
        <v>0.13500000000000001</v>
      </c>
      <c r="L97" s="38">
        <v>0.13500000000000001</v>
      </c>
      <c r="M97" s="38">
        <v>0.12</v>
      </c>
      <c r="N97" s="38">
        <v>0.12</v>
      </c>
      <c r="O97" s="38">
        <v>0.12</v>
      </c>
      <c r="P97" s="38">
        <v>0.12</v>
      </c>
      <c r="Q97" s="38">
        <v>0.12</v>
      </c>
      <c r="R97" s="38">
        <v>0.12</v>
      </c>
      <c r="S97" s="38">
        <v>0.12</v>
      </c>
      <c r="T97" s="38">
        <v>0.12</v>
      </c>
      <c r="U97" s="38">
        <v>0.12</v>
      </c>
      <c r="V97" s="38">
        <v>0.12</v>
      </c>
      <c r="W97" s="38">
        <v>0.12</v>
      </c>
      <c r="X97" s="38">
        <v>0.12</v>
      </c>
      <c r="Y97" s="38">
        <v>0.12</v>
      </c>
      <c r="Z97" s="38">
        <v>0.12</v>
      </c>
      <c r="AA97" s="38">
        <v>0.12</v>
      </c>
      <c r="AB97" s="38">
        <v>0.12</v>
      </c>
      <c r="AC97" s="38">
        <v>0.12</v>
      </c>
      <c r="AD97" s="38">
        <v>0.12</v>
      </c>
      <c r="AE97" s="38">
        <v>0.12</v>
      </c>
      <c r="AF97" s="38">
        <v>0.12</v>
      </c>
      <c r="AG97" s="38">
        <v>0.13</v>
      </c>
      <c r="AH97" s="38">
        <v>0.13</v>
      </c>
      <c r="AI97" s="38">
        <v>0.13</v>
      </c>
      <c r="AJ97" s="50">
        <v>0.13</v>
      </c>
      <c r="AK97" s="38"/>
      <c r="AL97" s="38"/>
      <c r="AN97" s="260">
        <f t="shared" si="5"/>
        <v>3.8650000000000015</v>
      </c>
      <c r="AO97" s="8">
        <v>86400</v>
      </c>
      <c r="AP97" s="261">
        <f t="shared" si="6"/>
        <v>333936.00000000012</v>
      </c>
    </row>
    <row r="98" spans="1:42" x14ac:dyDescent="0.25">
      <c r="A98" s="12"/>
      <c r="B98" s="16"/>
      <c r="C98" s="342" t="s">
        <v>66</v>
      </c>
      <c r="D98" s="31"/>
      <c r="F98" s="38">
        <v>9.5000000000000001E-2</v>
      </c>
      <c r="G98" s="38">
        <v>9.5000000000000001E-2</v>
      </c>
      <c r="H98" s="38">
        <v>9.5000000000000001E-2</v>
      </c>
      <c r="I98" s="38">
        <v>9.5000000000000001E-2</v>
      </c>
      <c r="J98" s="38">
        <v>9.5000000000000001E-2</v>
      </c>
      <c r="K98" s="38">
        <v>9.5000000000000001E-2</v>
      </c>
      <c r="L98" s="38">
        <v>9.5000000000000001E-2</v>
      </c>
      <c r="M98" s="38">
        <v>0.08</v>
      </c>
      <c r="N98" s="38">
        <v>0.08</v>
      </c>
      <c r="O98" s="38">
        <v>0.08</v>
      </c>
      <c r="P98" s="38">
        <v>0.08</v>
      </c>
      <c r="Q98" s="38">
        <v>0.08</v>
      </c>
      <c r="R98" s="38">
        <v>0.08</v>
      </c>
      <c r="S98" s="38">
        <v>0.08</v>
      </c>
      <c r="T98" s="38">
        <v>0.08</v>
      </c>
      <c r="U98" s="38">
        <v>0.08</v>
      </c>
      <c r="V98" s="38">
        <v>0.08</v>
      </c>
      <c r="W98" s="38">
        <v>0.08</v>
      </c>
      <c r="X98" s="38">
        <v>0.08</v>
      </c>
      <c r="Y98" s="38">
        <v>0.08</v>
      </c>
      <c r="Z98" s="38">
        <v>0.08</v>
      </c>
      <c r="AA98" s="38">
        <v>0.08</v>
      </c>
      <c r="AB98" s="38">
        <v>0.08</v>
      </c>
      <c r="AC98" s="38">
        <v>0.08</v>
      </c>
      <c r="AD98" s="38">
        <v>0.08</v>
      </c>
      <c r="AE98" s="38">
        <v>0.08</v>
      </c>
      <c r="AF98" s="38">
        <v>0.08</v>
      </c>
      <c r="AG98" s="38">
        <v>0.06</v>
      </c>
      <c r="AH98" s="38">
        <v>0.06</v>
      </c>
      <c r="AI98" s="38">
        <v>0.06</v>
      </c>
      <c r="AJ98" s="50">
        <v>0.06</v>
      </c>
      <c r="AK98" s="38"/>
      <c r="AL98" s="38"/>
      <c r="AN98" s="260">
        <f t="shared" si="5"/>
        <v>2.5050000000000008</v>
      </c>
      <c r="AO98" s="8">
        <v>86400</v>
      </c>
      <c r="AP98" s="261">
        <f t="shared" si="6"/>
        <v>216432.00000000006</v>
      </c>
    </row>
    <row r="99" spans="1:42" x14ac:dyDescent="0.25">
      <c r="A99" s="12"/>
      <c r="B99" s="16"/>
      <c r="C99" s="342" t="s">
        <v>67</v>
      </c>
      <c r="D99" s="31"/>
      <c r="F99" s="38">
        <v>0.105</v>
      </c>
      <c r="G99" s="38">
        <v>0.105</v>
      </c>
      <c r="H99" s="38">
        <v>0.105</v>
      </c>
      <c r="I99" s="38">
        <v>0.105</v>
      </c>
      <c r="J99" s="38">
        <v>0.105</v>
      </c>
      <c r="K99" s="38">
        <v>0.105</v>
      </c>
      <c r="L99" s="38">
        <v>0.105</v>
      </c>
      <c r="M99" s="38">
        <v>0.09</v>
      </c>
      <c r="N99" s="38">
        <v>0.09</v>
      </c>
      <c r="O99" s="38">
        <v>0.09</v>
      </c>
      <c r="P99" s="38">
        <v>0.09</v>
      </c>
      <c r="Q99" s="38">
        <v>0.09</v>
      </c>
      <c r="R99" s="38">
        <v>0.09</v>
      </c>
      <c r="S99" s="38">
        <v>0.09</v>
      </c>
      <c r="T99" s="38">
        <v>0.09</v>
      </c>
      <c r="U99" s="38">
        <v>0.09</v>
      </c>
      <c r="V99" s="38">
        <v>0.09</v>
      </c>
      <c r="W99" s="38">
        <v>0.09</v>
      </c>
      <c r="X99" s="38">
        <v>0.09</v>
      </c>
      <c r="Y99" s="38">
        <v>0.09</v>
      </c>
      <c r="Z99" s="38">
        <v>0.09</v>
      </c>
      <c r="AA99" s="38">
        <v>0.09</v>
      </c>
      <c r="AB99" s="38">
        <v>0.09</v>
      </c>
      <c r="AC99" s="38">
        <v>0.09</v>
      </c>
      <c r="AD99" s="38">
        <v>0.09</v>
      </c>
      <c r="AE99" s="38">
        <v>0.09</v>
      </c>
      <c r="AF99" s="38">
        <v>0.09</v>
      </c>
      <c r="AG99" s="38">
        <v>0.08</v>
      </c>
      <c r="AH99" s="38">
        <v>0.08</v>
      </c>
      <c r="AI99" s="38">
        <v>0.08</v>
      </c>
      <c r="AJ99" s="50">
        <v>0.08</v>
      </c>
      <c r="AK99" s="38"/>
      <c r="AL99" s="38"/>
      <c r="AN99" s="260">
        <f t="shared" si="5"/>
        <v>2.8550000000000004</v>
      </c>
      <c r="AO99" s="8">
        <v>86400</v>
      </c>
      <c r="AP99" s="261">
        <f t="shared" si="6"/>
        <v>246672.00000000003</v>
      </c>
    </row>
    <row r="100" spans="1:42" x14ac:dyDescent="0.25">
      <c r="A100" s="12"/>
      <c r="B100" s="16"/>
      <c r="C100" s="342" t="s">
        <v>68</v>
      </c>
      <c r="D100" s="31"/>
      <c r="F100" s="38">
        <v>0.115</v>
      </c>
      <c r="G100" s="38">
        <v>0.115</v>
      </c>
      <c r="H100" s="38">
        <v>0.115</v>
      </c>
      <c r="I100" s="38">
        <v>0.115</v>
      </c>
      <c r="J100" s="38">
        <v>0.115</v>
      </c>
      <c r="K100" s="38">
        <v>0.115</v>
      </c>
      <c r="L100" s="38">
        <v>0.115</v>
      </c>
      <c r="M100" s="38">
        <v>0.1</v>
      </c>
      <c r="N100" s="38">
        <v>0.1</v>
      </c>
      <c r="O100" s="38">
        <v>0.1</v>
      </c>
      <c r="P100" s="38">
        <v>0.1</v>
      </c>
      <c r="Q100" s="38">
        <v>0.1</v>
      </c>
      <c r="R100" s="38">
        <v>0.1</v>
      </c>
      <c r="S100" s="38">
        <v>0.1</v>
      </c>
      <c r="T100" s="38">
        <v>0.1</v>
      </c>
      <c r="U100" s="38">
        <v>0.1</v>
      </c>
      <c r="V100" s="38">
        <v>0.1</v>
      </c>
      <c r="W100" s="38">
        <v>0.1</v>
      </c>
      <c r="X100" s="38">
        <v>0.1</v>
      </c>
      <c r="Y100" s="38">
        <v>0.1</v>
      </c>
      <c r="Z100" s="38">
        <v>0.1</v>
      </c>
      <c r="AA100" s="38">
        <v>0.1</v>
      </c>
      <c r="AB100" s="38">
        <v>0.1</v>
      </c>
      <c r="AC100" s="38">
        <v>0.1</v>
      </c>
      <c r="AD100" s="38">
        <v>0.1</v>
      </c>
      <c r="AE100" s="38">
        <v>0.1</v>
      </c>
      <c r="AF100" s="38">
        <v>0.1</v>
      </c>
      <c r="AG100" s="38">
        <v>0.1</v>
      </c>
      <c r="AH100" s="38">
        <v>0.1</v>
      </c>
      <c r="AI100" s="38">
        <v>0.1</v>
      </c>
      <c r="AJ100" s="50">
        <v>0.1</v>
      </c>
      <c r="AK100" s="38"/>
      <c r="AL100" s="38"/>
      <c r="AN100" s="260">
        <f t="shared" si="5"/>
        <v>3.2050000000000018</v>
      </c>
      <c r="AO100" s="8">
        <v>86400</v>
      </c>
      <c r="AP100" s="261">
        <f t="shared" si="6"/>
        <v>276912.00000000017</v>
      </c>
    </row>
    <row r="101" spans="1:42" x14ac:dyDescent="0.25">
      <c r="A101" s="12"/>
      <c r="B101" s="16"/>
      <c r="C101" s="342" t="s">
        <v>69</v>
      </c>
      <c r="D101" s="31"/>
      <c r="F101" s="38">
        <v>0.115</v>
      </c>
      <c r="G101" s="38">
        <v>0.115</v>
      </c>
      <c r="H101" s="38">
        <v>0.115</v>
      </c>
      <c r="I101" s="38">
        <v>0.115</v>
      </c>
      <c r="J101" s="38">
        <v>0.115</v>
      </c>
      <c r="K101" s="38">
        <v>0.115</v>
      </c>
      <c r="L101" s="38">
        <v>0.115</v>
      </c>
      <c r="M101" s="38">
        <v>0.1</v>
      </c>
      <c r="N101" s="38">
        <v>0.1</v>
      </c>
      <c r="O101" s="38">
        <v>0.1</v>
      </c>
      <c r="P101" s="38">
        <v>0.1</v>
      </c>
      <c r="Q101" s="38">
        <v>0.1</v>
      </c>
      <c r="R101" s="38">
        <v>0.1</v>
      </c>
      <c r="S101" s="38">
        <v>0.1</v>
      </c>
      <c r="T101" s="38">
        <v>0.1</v>
      </c>
      <c r="U101" s="38">
        <v>0.1</v>
      </c>
      <c r="V101" s="38">
        <v>0.1</v>
      </c>
      <c r="W101" s="38">
        <v>0.1</v>
      </c>
      <c r="X101" s="38">
        <v>0.1</v>
      </c>
      <c r="Y101" s="38">
        <v>0.1</v>
      </c>
      <c r="Z101" s="38">
        <v>0.1</v>
      </c>
      <c r="AA101" s="38">
        <v>0.1</v>
      </c>
      <c r="AB101" s="38">
        <v>0.1</v>
      </c>
      <c r="AC101" s="38">
        <v>0.1</v>
      </c>
      <c r="AD101" s="38">
        <v>0.1</v>
      </c>
      <c r="AE101" s="38">
        <v>0.1</v>
      </c>
      <c r="AF101" s="38">
        <v>0.1</v>
      </c>
      <c r="AG101" s="38">
        <v>0.1</v>
      </c>
      <c r="AH101" s="38">
        <v>0.1</v>
      </c>
      <c r="AI101" s="38">
        <v>0.1</v>
      </c>
      <c r="AJ101" s="50">
        <v>0.1</v>
      </c>
      <c r="AK101" s="38"/>
      <c r="AL101" s="38"/>
      <c r="AN101" s="260">
        <f t="shared" si="5"/>
        <v>3.2050000000000018</v>
      </c>
      <c r="AO101" s="8">
        <v>86400</v>
      </c>
      <c r="AP101" s="261">
        <f t="shared" si="6"/>
        <v>276912.00000000017</v>
      </c>
    </row>
    <row r="102" spans="1:42" x14ac:dyDescent="0.25">
      <c r="A102" s="12"/>
      <c r="B102" s="16"/>
      <c r="C102" s="342" t="s">
        <v>70</v>
      </c>
      <c r="D102" s="31"/>
      <c r="F102" s="38">
        <v>0.17499999999999999</v>
      </c>
      <c r="G102" s="38">
        <v>0.17499999999999999</v>
      </c>
      <c r="H102" s="38">
        <v>0.17499999999999999</v>
      </c>
      <c r="I102" s="38">
        <v>0.17499999999999999</v>
      </c>
      <c r="J102" s="38">
        <v>0.17499999999999999</v>
      </c>
      <c r="K102" s="38">
        <v>0.17499999999999999</v>
      </c>
      <c r="L102" s="38">
        <v>0.17499999999999999</v>
      </c>
      <c r="M102" s="38">
        <v>0.15</v>
      </c>
      <c r="N102" s="38">
        <v>0.15</v>
      </c>
      <c r="O102" s="38">
        <v>0.15</v>
      </c>
      <c r="P102" s="38">
        <v>0.15</v>
      </c>
      <c r="Q102" s="38">
        <v>0.15</v>
      </c>
      <c r="R102" s="38">
        <v>0.15</v>
      </c>
      <c r="S102" s="38">
        <v>0.15</v>
      </c>
      <c r="T102" s="38">
        <v>0.15</v>
      </c>
      <c r="U102" s="38">
        <v>0.15</v>
      </c>
      <c r="V102" s="38">
        <v>0.15</v>
      </c>
      <c r="W102" s="38">
        <v>0.15</v>
      </c>
      <c r="X102" s="38">
        <v>0.15</v>
      </c>
      <c r="Y102" s="38">
        <v>0.15</v>
      </c>
      <c r="Z102" s="38">
        <v>0.15</v>
      </c>
      <c r="AA102" s="38">
        <v>0.15</v>
      </c>
      <c r="AB102" s="38">
        <v>0.15</v>
      </c>
      <c r="AC102" s="38">
        <v>0.15</v>
      </c>
      <c r="AD102" s="38">
        <v>0.15</v>
      </c>
      <c r="AE102" s="38">
        <v>0.15</v>
      </c>
      <c r="AF102" s="38">
        <v>0.15</v>
      </c>
      <c r="AG102" s="38">
        <v>0.13</v>
      </c>
      <c r="AH102" s="38">
        <v>0.13</v>
      </c>
      <c r="AI102" s="38">
        <v>0.13</v>
      </c>
      <c r="AJ102" s="50">
        <v>0.13</v>
      </c>
      <c r="AK102" s="38"/>
      <c r="AL102" s="38"/>
      <c r="AN102" s="260">
        <f t="shared" si="5"/>
        <v>4.7449999999999983</v>
      </c>
      <c r="AO102" s="8">
        <v>86400</v>
      </c>
      <c r="AP102" s="261">
        <f t="shared" si="6"/>
        <v>409967.99999999988</v>
      </c>
    </row>
    <row r="103" spans="1:42" x14ac:dyDescent="0.25">
      <c r="A103" s="12"/>
      <c r="B103" s="16"/>
      <c r="C103" s="32" t="s">
        <v>71</v>
      </c>
      <c r="D103" s="33"/>
      <c r="F103" s="38">
        <v>2.5000000000000001E-2</v>
      </c>
      <c r="G103" s="38">
        <v>2.5000000000000001E-2</v>
      </c>
      <c r="H103" s="38">
        <v>2.5000000000000001E-2</v>
      </c>
      <c r="I103" s="38">
        <v>2.5000000000000001E-2</v>
      </c>
      <c r="J103" s="38">
        <v>2.5000000000000001E-2</v>
      </c>
      <c r="K103" s="38">
        <v>2.5000000000000001E-2</v>
      </c>
      <c r="L103" s="38">
        <v>2.5000000000000001E-2</v>
      </c>
      <c r="M103" s="38">
        <v>0.01</v>
      </c>
      <c r="N103" s="38">
        <v>0.01</v>
      </c>
      <c r="O103" s="38">
        <v>0.01</v>
      </c>
      <c r="P103" s="38">
        <v>0.01</v>
      </c>
      <c r="Q103" s="38">
        <v>0.01</v>
      </c>
      <c r="R103" s="38">
        <v>0.01</v>
      </c>
      <c r="S103" s="38">
        <v>0.01</v>
      </c>
      <c r="T103" s="38">
        <v>0.01</v>
      </c>
      <c r="U103" s="38">
        <v>0.01</v>
      </c>
      <c r="V103" s="38">
        <v>0.01</v>
      </c>
      <c r="W103" s="38">
        <v>0.01</v>
      </c>
      <c r="X103" s="38">
        <v>0.01</v>
      </c>
      <c r="Y103" s="38">
        <v>0.01</v>
      </c>
      <c r="Z103" s="38">
        <v>0.01</v>
      </c>
      <c r="AA103" s="38">
        <v>0.01</v>
      </c>
      <c r="AB103" s="38">
        <v>0.01</v>
      </c>
      <c r="AC103" s="38">
        <v>0.01</v>
      </c>
      <c r="AD103" s="38">
        <v>0.01</v>
      </c>
      <c r="AE103" s="38">
        <v>0.01</v>
      </c>
      <c r="AF103" s="38">
        <v>0.01</v>
      </c>
      <c r="AG103" s="38">
        <v>0.01</v>
      </c>
      <c r="AH103" s="38">
        <v>0.01</v>
      </c>
      <c r="AI103" s="38">
        <v>0.01</v>
      </c>
      <c r="AJ103" s="50">
        <v>0.01</v>
      </c>
      <c r="AK103" s="38"/>
      <c r="AL103" s="38"/>
      <c r="AN103" s="260">
        <f t="shared" si="5"/>
        <v>0.4150000000000002</v>
      </c>
      <c r="AO103" s="8">
        <v>86400</v>
      </c>
      <c r="AP103" s="261">
        <f t="shared" si="6"/>
        <v>35856.000000000015</v>
      </c>
    </row>
    <row r="104" spans="1:42" x14ac:dyDescent="0.25">
      <c r="A104" s="12"/>
      <c r="B104" s="16"/>
      <c r="C104" s="32" t="s">
        <v>72</v>
      </c>
      <c r="D104" s="33"/>
      <c r="F104" s="38">
        <v>5.5E-2</v>
      </c>
      <c r="G104" s="38">
        <v>5.5E-2</v>
      </c>
      <c r="H104" s="38">
        <v>5.5E-2</v>
      </c>
      <c r="I104" s="38">
        <v>5.5E-2</v>
      </c>
      <c r="J104" s="38">
        <v>5.5E-2</v>
      </c>
      <c r="K104" s="38">
        <v>5.5E-2</v>
      </c>
      <c r="L104" s="38">
        <v>5.5E-2</v>
      </c>
      <c r="M104" s="38">
        <v>0.04</v>
      </c>
      <c r="N104" s="38">
        <v>0.04</v>
      </c>
      <c r="O104" s="38">
        <v>0.04</v>
      </c>
      <c r="P104" s="38">
        <v>0.04</v>
      </c>
      <c r="Q104" s="38">
        <v>0.04</v>
      </c>
      <c r="R104" s="38">
        <v>0.04</v>
      </c>
      <c r="S104" s="38">
        <v>0.04</v>
      </c>
      <c r="T104" s="38">
        <v>0.04</v>
      </c>
      <c r="U104" s="38">
        <v>0.04</v>
      </c>
      <c r="V104" s="38">
        <v>0.04</v>
      </c>
      <c r="W104" s="38">
        <v>0.04</v>
      </c>
      <c r="X104" s="38">
        <v>0.04</v>
      </c>
      <c r="Y104" s="38">
        <v>0.04</v>
      </c>
      <c r="Z104" s="38">
        <v>0.04</v>
      </c>
      <c r="AA104" s="38">
        <v>0.04</v>
      </c>
      <c r="AB104" s="38">
        <v>0.04</v>
      </c>
      <c r="AC104" s="38">
        <v>0.04</v>
      </c>
      <c r="AD104" s="38">
        <v>0.04</v>
      </c>
      <c r="AE104" s="38">
        <v>0.04</v>
      </c>
      <c r="AF104" s="38">
        <v>0.04</v>
      </c>
      <c r="AG104" s="38">
        <v>0.03</v>
      </c>
      <c r="AH104" s="38">
        <v>0.03</v>
      </c>
      <c r="AI104" s="38">
        <v>0.03</v>
      </c>
      <c r="AJ104" s="50">
        <v>0.03</v>
      </c>
      <c r="AK104" s="38"/>
      <c r="AL104" s="38"/>
      <c r="AN104" s="260">
        <f t="shared" si="5"/>
        <v>1.3050000000000006</v>
      </c>
      <c r="AO104" s="8">
        <v>86400</v>
      </c>
      <c r="AP104" s="261">
        <f t="shared" si="6"/>
        <v>112752.00000000006</v>
      </c>
    </row>
    <row r="105" spans="1:42" x14ac:dyDescent="0.25">
      <c r="A105" s="12"/>
      <c r="B105" s="16"/>
      <c r="C105" s="32" t="s">
        <v>73</v>
      </c>
      <c r="D105" s="33"/>
      <c r="F105" s="38">
        <v>0.01</v>
      </c>
      <c r="G105" s="38">
        <v>0.01</v>
      </c>
      <c r="H105" s="38">
        <v>0.01</v>
      </c>
      <c r="I105" s="38">
        <v>0.01</v>
      </c>
      <c r="J105" s="38">
        <v>0.01</v>
      </c>
      <c r="K105" s="38">
        <v>0.01</v>
      </c>
      <c r="L105" s="38">
        <v>0.01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 s="38">
        <v>0</v>
      </c>
      <c r="V105" s="38">
        <v>0</v>
      </c>
      <c r="W105" s="38">
        <v>0</v>
      </c>
      <c r="X105" s="38">
        <v>0</v>
      </c>
      <c r="Y105" s="38">
        <v>0</v>
      </c>
      <c r="Z105" s="38">
        <v>0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50">
        <v>0</v>
      </c>
      <c r="AK105" s="38"/>
      <c r="AL105" s="38"/>
      <c r="AN105" s="260">
        <f t="shared" si="5"/>
        <v>7.0000000000000007E-2</v>
      </c>
      <c r="AO105" s="8">
        <v>86400</v>
      </c>
      <c r="AP105" s="261">
        <f t="shared" si="6"/>
        <v>6048.0000000000009</v>
      </c>
    </row>
    <row r="106" spans="1:42" x14ac:dyDescent="0.25">
      <c r="A106" s="12"/>
      <c r="B106" s="16"/>
      <c r="C106" s="32" t="s">
        <v>74</v>
      </c>
      <c r="D106" s="33"/>
      <c r="F106" s="38">
        <v>4.4999999999999998E-2</v>
      </c>
      <c r="G106" s="38">
        <v>4.4999999999999998E-2</v>
      </c>
      <c r="H106" s="38">
        <v>4.4999999999999998E-2</v>
      </c>
      <c r="I106" s="38">
        <v>4.4999999999999998E-2</v>
      </c>
      <c r="J106" s="38">
        <v>4.4999999999999998E-2</v>
      </c>
      <c r="K106" s="38">
        <v>4.4999999999999998E-2</v>
      </c>
      <c r="L106" s="38">
        <v>4.4999999999999998E-2</v>
      </c>
      <c r="M106" s="38">
        <v>0.03</v>
      </c>
      <c r="N106" s="38">
        <v>0.03</v>
      </c>
      <c r="O106" s="38">
        <v>0.03</v>
      </c>
      <c r="P106" s="38">
        <v>0.03</v>
      </c>
      <c r="Q106" s="38">
        <v>0.03</v>
      </c>
      <c r="R106" s="38">
        <v>0.03</v>
      </c>
      <c r="S106" s="38">
        <v>0.03</v>
      </c>
      <c r="T106" s="38">
        <v>0.03</v>
      </c>
      <c r="U106" s="38">
        <v>0.03</v>
      </c>
      <c r="V106" s="38">
        <v>0.03</v>
      </c>
      <c r="W106" s="38">
        <v>0.03</v>
      </c>
      <c r="X106" s="38">
        <v>0.03</v>
      </c>
      <c r="Y106" s="38">
        <v>0.03</v>
      </c>
      <c r="Z106" s="38">
        <v>0.03</v>
      </c>
      <c r="AA106" s="38">
        <v>0.03</v>
      </c>
      <c r="AB106" s="38">
        <v>0.03</v>
      </c>
      <c r="AC106" s="38">
        <v>0.03</v>
      </c>
      <c r="AD106" s="38">
        <v>0.03</v>
      </c>
      <c r="AE106" s="38">
        <v>0.03</v>
      </c>
      <c r="AF106" s="38">
        <v>0.03</v>
      </c>
      <c r="AG106" s="38">
        <v>0.03</v>
      </c>
      <c r="AH106" s="38">
        <v>0.03</v>
      </c>
      <c r="AI106" s="38">
        <v>0.03</v>
      </c>
      <c r="AJ106" s="50">
        <v>0.03</v>
      </c>
      <c r="AK106" s="38"/>
      <c r="AL106" s="38"/>
      <c r="AN106" s="260">
        <f t="shared" si="5"/>
        <v>1.0350000000000006</v>
      </c>
      <c r="AO106" s="8">
        <v>86400</v>
      </c>
      <c r="AP106" s="261">
        <f t="shared" si="6"/>
        <v>89424.000000000044</v>
      </c>
    </row>
    <row r="107" spans="1:42" x14ac:dyDescent="0.25">
      <c r="A107" s="12"/>
      <c r="B107" s="16"/>
      <c r="C107" s="32" t="s">
        <v>75</v>
      </c>
      <c r="D107" s="33"/>
      <c r="F107" s="38">
        <v>3.5000000000000003E-2</v>
      </c>
      <c r="G107" s="38">
        <v>3.5000000000000003E-2</v>
      </c>
      <c r="H107" s="38">
        <v>3.5000000000000003E-2</v>
      </c>
      <c r="I107" s="38">
        <v>3.5000000000000003E-2</v>
      </c>
      <c r="J107" s="38">
        <v>3.5000000000000003E-2</v>
      </c>
      <c r="K107" s="38">
        <v>3.5000000000000003E-2</v>
      </c>
      <c r="L107" s="38">
        <v>3.5000000000000003E-2</v>
      </c>
      <c r="M107" s="38">
        <v>0.02</v>
      </c>
      <c r="N107" s="38">
        <v>0.02</v>
      </c>
      <c r="O107" s="38">
        <v>0.02</v>
      </c>
      <c r="P107" s="38">
        <v>0.02</v>
      </c>
      <c r="Q107" s="38">
        <v>0.02</v>
      </c>
      <c r="R107" s="38">
        <v>0.02</v>
      </c>
      <c r="S107" s="38">
        <v>0.02</v>
      </c>
      <c r="T107" s="38">
        <v>0.02</v>
      </c>
      <c r="U107" s="38">
        <v>0.02</v>
      </c>
      <c r="V107" s="38">
        <v>0.02</v>
      </c>
      <c r="W107" s="38">
        <v>0.02</v>
      </c>
      <c r="X107" s="38">
        <v>0.02</v>
      </c>
      <c r="Y107" s="38">
        <v>0.02</v>
      </c>
      <c r="Z107" s="38">
        <v>0.02</v>
      </c>
      <c r="AA107" s="38">
        <v>0.02</v>
      </c>
      <c r="AB107" s="38">
        <v>0.02</v>
      </c>
      <c r="AC107" s="38">
        <v>0.02</v>
      </c>
      <c r="AD107" s="38">
        <v>0.02</v>
      </c>
      <c r="AE107" s="38">
        <v>0.02</v>
      </c>
      <c r="AF107" s="38">
        <v>0.02</v>
      </c>
      <c r="AG107" s="38">
        <v>5.0000000000000001E-3</v>
      </c>
      <c r="AH107" s="38">
        <v>5.0000000000000001E-3</v>
      </c>
      <c r="AI107" s="38">
        <v>5.0000000000000001E-3</v>
      </c>
      <c r="AJ107" s="50">
        <v>5.0000000000000001E-3</v>
      </c>
      <c r="AK107" s="38"/>
      <c r="AL107" s="38"/>
      <c r="AN107" s="260">
        <f t="shared" si="5"/>
        <v>0.66500000000000037</v>
      </c>
      <c r="AO107" s="8">
        <v>86400</v>
      </c>
      <c r="AP107" s="261">
        <f t="shared" si="6"/>
        <v>57456.000000000029</v>
      </c>
    </row>
    <row r="108" spans="1:42" x14ac:dyDescent="0.25">
      <c r="A108" s="12"/>
      <c r="B108" s="16"/>
      <c r="C108" s="32" t="s">
        <v>76</v>
      </c>
      <c r="D108" s="33"/>
      <c r="F108" s="38">
        <v>3.5000000000000003E-2</v>
      </c>
      <c r="G108" s="38">
        <v>3.5000000000000003E-2</v>
      </c>
      <c r="H108" s="38">
        <v>3.5000000000000003E-2</v>
      </c>
      <c r="I108" s="38">
        <v>3.5000000000000003E-2</v>
      </c>
      <c r="J108" s="38">
        <v>3.5000000000000003E-2</v>
      </c>
      <c r="K108" s="38">
        <v>3.5000000000000003E-2</v>
      </c>
      <c r="L108" s="38">
        <v>3.5000000000000003E-2</v>
      </c>
      <c r="M108" s="38">
        <v>0.02</v>
      </c>
      <c r="N108" s="38">
        <v>0.02</v>
      </c>
      <c r="O108" s="38">
        <v>0.02</v>
      </c>
      <c r="P108" s="38">
        <v>0.02</v>
      </c>
      <c r="Q108" s="38">
        <v>0.02</v>
      </c>
      <c r="R108" s="38">
        <v>0.02</v>
      </c>
      <c r="S108" s="38">
        <v>0.02</v>
      </c>
      <c r="T108" s="38">
        <v>0.02</v>
      </c>
      <c r="U108" s="38">
        <v>0.02</v>
      </c>
      <c r="V108" s="38">
        <v>0.02</v>
      </c>
      <c r="W108" s="38">
        <v>0.02</v>
      </c>
      <c r="X108" s="38">
        <v>0.02</v>
      </c>
      <c r="Y108" s="38">
        <v>0.02</v>
      </c>
      <c r="Z108" s="38">
        <v>0.02</v>
      </c>
      <c r="AA108" s="38">
        <v>0.02</v>
      </c>
      <c r="AB108" s="38">
        <v>0.02</v>
      </c>
      <c r="AC108" s="38">
        <v>0.02</v>
      </c>
      <c r="AD108" s="38">
        <v>0.02</v>
      </c>
      <c r="AE108" s="38">
        <v>0.02</v>
      </c>
      <c r="AF108" s="38">
        <v>0.02</v>
      </c>
      <c r="AG108" s="38">
        <v>0.02</v>
      </c>
      <c r="AH108" s="38">
        <v>0.02</v>
      </c>
      <c r="AI108" s="38">
        <v>0.02</v>
      </c>
      <c r="AJ108" s="50">
        <v>0.02</v>
      </c>
      <c r="AK108" s="38"/>
      <c r="AL108" s="38"/>
      <c r="AN108" s="260">
        <f t="shared" si="5"/>
        <v>0.72500000000000042</v>
      </c>
      <c r="AO108" s="8">
        <v>86400</v>
      </c>
      <c r="AP108" s="261">
        <f t="shared" si="6"/>
        <v>62640.000000000036</v>
      </c>
    </row>
    <row r="109" spans="1:42" x14ac:dyDescent="0.25">
      <c r="A109" s="12"/>
      <c r="B109" s="16"/>
      <c r="C109" s="32" t="s">
        <v>77</v>
      </c>
      <c r="D109" s="33"/>
      <c r="F109" s="38">
        <v>1.4999999999999999E-2</v>
      </c>
      <c r="G109" s="38">
        <v>1.4999999999999999E-2</v>
      </c>
      <c r="H109" s="38">
        <v>1.4999999999999999E-2</v>
      </c>
      <c r="I109" s="38">
        <v>1.4999999999999999E-2</v>
      </c>
      <c r="J109" s="38">
        <v>1.4999999999999999E-2</v>
      </c>
      <c r="K109" s="38">
        <v>1.4999999999999999E-2</v>
      </c>
      <c r="L109" s="38">
        <v>1.4999999999999999E-2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  <c r="T109" s="38">
        <v>0</v>
      </c>
      <c r="U109" s="38">
        <v>0</v>
      </c>
      <c r="V109" s="38">
        <v>0</v>
      </c>
      <c r="W109" s="38">
        <v>0</v>
      </c>
      <c r="X109" s="38">
        <v>0</v>
      </c>
      <c r="Y109" s="38">
        <v>0</v>
      </c>
      <c r="Z109" s="38">
        <v>0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5.0000000000000001E-3</v>
      </c>
      <c r="AH109" s="38">
        <v>5.0000000000000001E-3</v>
      </c>
      <c r="AI109" s="38">
        <v>5.0000000000000001E-3</v>
      </c>
      <c r="AJ109" s="50">
        <v>5.0000000000000001E-3</v>
      </c>
      <c r="AK109" s="38"/>
      <c r="AL109" s="38"/>
      <c r="AN109" s="260">
        <f t="shared" si="5"/>
        <v>0.125</v>
      </c>
      <c r="AO109" s="8">
        <v>86400</v>
      </c>
      <c r="AP109" s="261">
        <f t="shared" si="6"/>
        <v>10800</v>
      </c>
    </row>
    <row r="110" spans="1:42" x14ac:dyDescent="0.25">
      <c r="A110" s="12"/>
      <c r="B110" s="16"/>
      <c r="C110" s="32" t="s">
        <v>78</v>
      </c>
      <c r="D110" s="33"/>
      <c r="F110" s="38">
        <v>0.04</v>
      </c>
      <c r="G110" s="38">
        <v>0.04</v>
      </c>
      <c r="H110" s="38">
        <v>0.04</v>
      </c>
      <c r="I110" s="38">
        <v>0.04</v>
      </c>
      <c r="J110" s="38">
        <v>0.04</v>
      </c>
      <c r="K110" s="38">
        <v>0.04</v>
      </c>
      <c r="L110" s="38">
        <v>0.04</v>
      </c>
      <c r="M110" s="38">
        <v>2.5000000000000001E-2</v>
      </c>
      <c r="N110" s="38">
        <v>2.5000000000000001E-2</v>
      </c>
      <c r="O110" s="38">
        <v>2.5000000000000001E-2</v>
      </c>
      <c r="P110" s="38">
        <v>2.5000000000000001E-2</v>
      </c>
      <c r="Q110" s="38">
        <v>2.5000000000000001E-2</v>
      </c>
      <c r="R110" s="38">
        <v>2.5000000000000001E-2</v>
      </c>
      <c r="S110" s="38">
        <v>2.5000000000000001E-2</v>
      </c>
      <c r="T110" s="38">
        <v>2.5000000000000001E-2</v>
      </c>
      <c r="U110" s="38">
        <v>2.5000000000000001E-2</v>
      </c>
      <c r="V110" s="38">
        <v>2.5000000000000001E-2</v>
      </c>
      <c r="W110" s="38">
        <v>2.5000000000000001E-2</v>
      </c>
      <c r="X110" s="38">
        <v>2.5000000000000001E-2</v>
      </c>
      <c r="Y110" s="38">
        <v>2.5000000000000001E-2</v>
      </c>
      <c r="Z110" s="38">
        <v>2.5000000000000001E-2</v>
      </c>
      <c r="AA110" s="38">
        <v>2.5000000000000001E-2</v>
      </c>
      <c r="AB110" s="38">
        <v>2.5000000000000001E-2</v>
      </c>
      <c r="AC110" s="38">
        <v>2.5000000000000001E-2</v>
      </c>
      <c r="AD110" s="38">
        <v>2.5000000000000001E-2</v>
      </c>
      <c r="AE110" s="38">
        <v>2.5000000000000001E-2</v>
      </c>
      <c r="AF110" s="38">
        <v>2.5000000000000001E-2</v>
      </c>
      <c r="AG110" s="38">
        <v>2.5000000000000001E-2</v>
      </c>
      <c r="AH110" s="38">
        <v>2.5000000000000001E-2</v>
      </c>
      <c r="AI110" s="38">
        <v>2.5000000000000001E-2</v>
      </c>
      <c r="AJ110" s="50">
        <v>2.5000000000000001E-2</v>
      </c>
      <c r="AK110" s="38"/>
      <c r="AL110" s="38"/>
      <c r="AN110" s="260">
        <f t="shared" si="5"/>
        <v>0.88000000000000056</v>
      </c>
      <c r="AO110" s="8">
        <v>86400</v>
      </c>
      <c r="AP110" s="261">
        <f t="shared" si="6"/>
        <v>76032.000000000044</v>
      </c>
    </row>
    <row r="111" spans="1:42" x14ac:dyDescent="0.25">
      <c r="A111" s="12"/>
      <c r="B111" s="16"/>
      <c r="C111" s="32" t="s">
        <v>79</v>
      </c>
      <c r="D111" s="33"/>
      <c r="F111" s="38">
        <v>5.5E-2</v>
      </c>
      <c r="G111" s="38">
        <v>5.5E-2</v>
      </c>
      <c r="H111" s="38">
        <v>5.5E-2</v>
      </c>
      <c r="I111" s="38">
        <v>5.5E-2</v>
      </c>
      <c r="J111" s="38">
        <v>5.5E-2</v>
      </c>
      <c r="K111" s="38">
        <v>5.5E-2</v>
      </c>
      <c r="L111" s="38">
        <v>5.5E-2</v>
      </c>
      <c r="M111" s="38">
        <v>0.04</v>
      </c>
      <c r="N111" s="38">
        <v>0.04</v>
      </c>
      <c r="O111" s="38">
        <v>0.04</v>
      </c>
      <c r="P111" s="38">
        <v>0.04</v>
      </c>
      <c r="Q111" s="38">
        <v>0.04</v>
      </c>
      <c r="R111" s="38">
        <v>0.04</v>
      </c>
      <c r="S111" s="38">
        <v>0.04</v>
      </c>
      <c r="T111" s="38">
        <v>0.04</v>
      </c>
      <c r="U111" s="38">
        <v>0.04</v>
      </c>
      <c r="V111" s="38">
        <v>0.04</v>
      </c>
      <c r="W111" s="38">
        <v>0.04</v>
      </c>
      <c r="X111" s="38">
        <v>0.04</v>
      </c>
      <c r="Y111" s="38">
        <v>0.04</v>
      </c>
      <c r="Z111" s="38">
        <v>0.04</v>
      </c>
      <c r="AA111" s="38">
        <v>0.04</v>
      </c>
      <c r="AB111" s="38">
        <v>0.04</v>
      </c>
      <c r="AC111" s="38">
        <v>0.04</v>
      </c>
      <c r="AD111" s="38">
        <v>0.04</v>
      </c>
      <c r="AE111" s="38">
        <v>0.04</v>
      </c>
      <c r="AF111" s="38">
        <v>0.04</v>
      </c>
      <c r="AG111" s="38">
        <v>0.03</v>
      </c>
      <c r="AH111" s="38">
        <v>0.03</v>
      </c>
      <c r="AI111" s="38">
        <v>0.03</v>
      </c>
      <c r="AJ111" s="50">
        <v>0.03</v>
      </c>
      <c r="AK111" s="38"/>
      <c r="AL111" s="38"/>
      <c r="AN111" s="260">
        <f t="shared" si="5"/>
        <v>1.3050000000000006</v>
      </c>
      <c r="AO111" s="8">
        <v>86400</v>
      </c>
      <c r="AP111" s="261">
        <f t="shared" si="6"/>
        <v>112752.00000000006</v>
      </c>
    </row>
    <row r="112" spans="1:42" x14ac:dyDescent="0.25">
      <c r="A112" s="12"/>
      <c r="B112" s="16"/>
      <c r="C112" s="32" t="s">
        <v>80</v>
      </c>
      <c r="D112" s="33"/>
      <c r="F112" s="38">
        <v>4.4999999999999998E-2</v>
      </c>
      <c r="G112" s="38">
        <v>4.4999999999999998E-2</v>
      </c>
      <c r="H112" s="38">
        <v>4.4999999999999998E-2</v>
      </c>
      <c r="I112" s="38">
        <v>4.4999999999999998E-2</v>
      </c>
      <c r="J112" s="38">
        <v>4.4999999999999998E-2</v>
      </c>
      <c r="K112" s="38">
        <v>4.4999999999999998E-2</v>
      </c>
      <c r="L112" s="38">
        <v>4.4999999999999998E-2</v>
      </c>
      <c r="M112" s="38">
        <v>0.03</v>
      </c>
      <c r="N112" s="38">
        <v>0.03</v>
      </c>
      <c r="O112" s="38">
        <v>0.03</v>
      </c>
      <c r="P112" s="38">
        <v>0.03</v>
      </c>
      <c r="Q112" s="38">
        <v>0.03</v>
      </c>
      <c r="R112" s="38">
        <v>0.03</v>
      </c>
      <c r="S112" s="38">
        <v>0.03</v>
      </c>
      <c r="T112" s="38">
        <v>0.03</v>
      </c>
      <c r="U112" s="38">
        <v>0.03</v>
      </c>
      <c r="V112" s="38">
        <v>0.03</v>
      </c>
      <c r="W112" s="38">
        <v>0.03</v>
      </c>
      <c r="X112" s="38">
        <v>0.03</v>
      </c>
      <c r="Y112" s="38">
        <v>0.03</v>
      </c>
      <c r="Z112" s="38">
        <v>0.03</v>
      </c>
      <c r="AA112" s="38">
        <v>0.03</v>
      </c>
      <c r="AB112" s="38">
        <v>0.03</v>
      </c>
      <c r="AC112" s="38">
        <v>0.03</v>
      </c>
      <c r="AD112" s="38">
        <v>0.03</v>
      </c>
      <c r="AE112" s="38">
        <v>0.03</v>
      </c>
      <c r="AF112" s="38">
        <v>0.03</v>
      </c>
      <c r="AG112" s="38">
        <v>0.02</v>
      </c>
      <c r="AH112" s="38">
        <v>0.02</v>
      </c>
      <c r="AI112" s="38">
        <v>0.02</v>
      </c>
      <c r="AJ112" s="50">
        <v>0.02</v>
      </c>
      <c r="AK112" s="38"/>
      <c r="AL112" s="38"/>
      <c r="AN112" s="260">
        <f t="shared" si="5"/>
        <v>0.99500000000000055</v>
      </c>
      <c r="AO112" s="8">
        <v>86400</v>
      </c>
      <c r="AP112" s="261">
        <f t="shared" si="6"/>
        <v>85968.000000000044</v>
      </c>
    </row>
    <row r="113" spans="1:42" x14ac:dyDescent="0.25">
      <c r="A113" s="12"/>
      <c r="B113" s="16"/>
      <c r="C113" s="32" t="s">
        <v>81</v>
      </c>
      <c r="D113" s="33"/>
      <c r="F113" s="38">
        <v>0.02</v>
      </c>
      <c r="G113" s="38">
        <v>0.02</v>
      </c>
      <c r="H113" s="38">
        <v>0.02</v>
      </c>
      <c r="I113" s="38">
        <v>0.02</v>
      </c>
      <c r="J113" s="38">
        <v>0.02</v>
      </c>
      <c r="K113" s="38">
        <v>0.02</v>
      </c>
      <c r="L113" s="38">
        <v>0.02</v>
      </c>
      <c r="M113" s="38">
        <v>5.0000000000000001E-3</v>
      </c>
      <c r="N113" s="38">
        <v>5.0000000000000001E-3</v>
      </c>
      <c r="O113" s="38">
        <v>5.0000000000000001E-3</v>
      </c>
      <c r="P113" s="38">
        <v>5.0000000000000001E-3</v>
      </c>
      <c r="Q113" s="38">
        <v>5.0000000000000001E-3</v>
      </c>
      <c r="R113" s="38">
        <v>5.0000000000000001E-3</v>
      </c>
      <c r="S113" s="38">
        <v>5.0000000000000001E-3</v>
      </c>
      <c r="T113" s="38">
        <v>5.0000000000000001E-3</v>
      </c>
      <c r="U113" s="38">
        <v>5.0000000000000001E-3</v>
      </c>
      <c r="V113" s="38">
        <v>5.0000000000000001E-3</v>
      </c>
      <c r="W113" s="38">
        <v>5.0000000000000001E-3</v>
      </c>
      <c r="X113" s="38">
        <v>5.0000000000000001E-3</v>
      </c>
      <c r="Y113" s="38">
        <v>5.0000000000000001E-3</v>
      </c>
      <c r="Z113" s="38">
        <v>5.0000000000000001E-3</v>
      </c>
      <c r="AA113" s="38">
        <v>5.0000000000000001E-3</v>
      </c>
      <c r="AB113" s="38">
        <v>5.0000000000000001E-3</v>
      </c>
      <c r="AC113" s="38">
        <v>5.0000000000000001E-3</v>
      </c>
      <c r="AD113" s="38">
        <v>5.0000000000000001E-3</v>
      </c>
      <c r="AE113" s="38">
        <v>5.0000000000000001E-3</v>
      </c>
      <c r="AF113" s="38">
        <v>5.0000000000000001E-3</v>
      </c>
      <c r="AG113" s="38">
        <v>5.0000000000000001E-3</v>
      </c>
      <c r="AH113" s="38">
        <v>5.0000000000000001E-3</v>
      </c>
      <c r="AI113" s="38">
        <v>5.0000000000000001E-3</v>
      </c>
      <c r="AJ113" s="50">
        <v>5.0000000000000001E-3</v>
      </c>
      <c r="AK113" s="38"/>
      <c r="AL113" s="38"/>
      <c r="AN113" s="260">
        <f t="shared" si="5"/>
        <v>0.26000000000000012</v>
      </c>
      <c r="AO113" s="8">
        <v>86400</v>
      </c>
      <c r="AP113" s="261">
        <f t="shared" si="6"/>
        <v>22464.000000000011</v>
      </c>
    </row>
    <row r="114" spans="1:42" x14ac:dyDescent="0.25">
      <c r="A114" s="12"/>
      <c r="B114" s="16"/>
      <c r="C114" s="32" t="s">
        <v>82</v>
      </c>
      <c r="D114" s="33"/>
      <c r="F114" s="38">
        <v>6.5000000000000002E-2</v>
      </c>
      <c r="G114" s="38">
        <v>6.5000000000000002E-2</v>
      </c>
      <c r="H114" s="38">
        <v>6.5000000000000002E-2</v>
      </c>
      <c r="I114" s="38">
        <v>6.5000000000000002E-2</v>
      </c>
      <c r="J114" s="38">
        <v>6.5000000000000002E-2</v>
      </c>
      <c r="K114" s="38">
        <v>6.5000000000000002E-2</v>
      </c>
      <c r="L114" s="38">
        <v>6.5000000000000002E-2</v>
      </c>
      <c r="M114" s="38">
        <v>0.05</v>
      </c>
      <c r="N114" s="38">
        <v>0.05</v>
      </c>
      <c r="O114" s="38">
        <v>0.05</v>
      </c>
      <c r="P114" s="38">
        <v>0.05</v>
      </c>
      <c r="Q114" s="38">
        <v>0.05</v>
      </c>
      <c r="R114" s="38">
        <v>0.05</v>
      </c>
      <c r="S114" s="38">
        <v>0.05</v>
      </c>
      <c r="T114" s="38">
        <v>0.05</v>
      </c>
      <c r="U114" s="38">
        <v>0.05</v>
      </c>
      <c r="V114" s="38">
        <v>0.05</v>
      </c>
      <c r="W114" s="38">
        <v>0.05</v>
      </c>
      <c r="X114" s="38">
        <v>0.05</v>
      </c>
      <c r="Y114" s="38">
        <v>0.05</v>
      </c>
      <c r="Z114" s="38">
        <v>0.05</v>
      </c>
      <c r="AA114" s="38">
        <v>0.05</v>
      </c>
      <c r="AB114" s="38">
        <v>0.05</v>
      </c>
      <c r="AC114" s="38">
        <v>0.05</v>
      </c>
      <c r="AD114" s="38">
        <v>0.05</v>
      </c>
      <c r="AE114" s="38">
        <v>0.05</v>
      </c>
      <c r="AF114" s="38">
        <v>0.05</v>
      </c>
      <c r="AG114" s="38">
        <v>0.05</v>
      </c>
      <c r="AH114" s="38">
        <v>0.05</v>
      </c>
      <c r="AI114" s="38">
        <v>0.05</v>
      </c>
      <c r="AJ114" s="50">
        <v>0.05</v>
      </c>
      <c r="AK114" s="38"/>
      <c r="AL114" s="38"/>
      <c r="AN114" s="260">
        <f t="shared" si="5"/>
        <v>1.6550000000000009</v>
      </c>
      <c r="AO114" s="8">
        <v>86400</v>
      </c>
      <c r="AP114" s="261">
        <f t="shared" si="6"/>
        <v>142992.00000000009</v>
      </c>
    </row>
    <row r="115" spans="1:42" x14ac:dyDescent="0.25">
      <c r="A115" s="12"/>
      <c r="B115" s="16"/>
      <c r="C115" s="32" t="s">
        <v>83</v>
      </c>
      <c r="D115" s="33"/>
      <c r="F115" s="38">
        <v>1.4999999999999999E-2</v>
      </c>
      <c r="G115" s="38">
        <v>1.4999999999999999E-2</v>
      </c>
      <c r="H115" s="38">
        <v>1.4999999999999999E-2</v>
      </c>
      <c r="I115" s="38">
        <v>1.4999999999999999E-2</v>
      </c>
      <c r="J115" s="38">
        <v>1.4999999999999999E-2</v>
      </c>
      <c r="K115" s="38">
        <v>1.4999999999999999E-2</v>
      </c>
      <c r="L115" s="38">
        <v>1.4999999999999999E-2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  <c r="T115" s="38">
        <v>0</v>
      </c>
      <c r="U115" s="38">
        <v>0</v>
      </c>
      <c r="V115" s="38">
        <v>0</v>
      </c>
      <c r="W115" s="38">
        <v>0</v>
      </c>
      <c r="X115" s="38">
        <v>0</v>
      </c>
      <c r="Y115" s="38">
        <v>0</v>
      </c>
      <c r="Z115" s="38">
        <v>0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5.0000000000000001E-3</v>
      </c>
      <c r="AH115" s="38">
        <v>5.0000000000000001E-3</v>
      </c>
      <c r="AI115" s="38">
        <v>5.0000000000000001E-3</v>
      </c>
      <c r="AJ115" s="50">
        <v>5.0000000000000001E-3</v>
      </c>
      <c r="AK115" s="38"/>
      <c r="AL115" s="38"/>
      <c r="AN115" s="260">
        <f t="shared" si="5"/>
        <v>0.125</v>
      </c>
      <c r="AO115" s="8">
        <v>86400</v>
      </c>
      <c r="AP115" s="261">
        <f t="shared" si="6"/>
        <v>10800</v>
      </c>
    </row>
    <row r="116" spans="1:42" x14ac:dyDescent="0.25">
      <c r="A116" s="12"/>
      <c r="B116" s="16"/>
      <c r="C116" s="32" t="s">
        <v>84</v>
      </c>
      <c r="D116" s="33"/>
      <c r="F116" s="38">
        <v>0.02</v>
      </c>
      <c r="G116" s="38">
        <v>0.02</v>
      </c>
      <c r="H116" s="38">
        <v>0.02</v>
      </c>
      <c r="I116" s="38">
        <v>0.02</v>
      </c>
      <c r="J116" s="38">
        <v>0.02</v>
      </c>
      <c r="K116" s="38">
        <v>0.02</v>
      </c>
      <c r="L116" s="38">
        <v>0.02</v>
      </c>
      <c r="M116" s="38">
        <v>5.0000000000000001E-3</v>
      </c>
      <c r="N116" s="38">
        <v>5.0000000000000001E-3</v>
      </c>
      <c r="O116" s="38">
        <v>5.0000000000000001E-3</v>
      </c>
      <c r="P116" s="38">
        <v>5.0000000000000001E-3</v>
      </c>
      <c r="Q116" s="38">
        <v>5.0000000000000001E-3</v>
      </c>
      <c r="R116" s="38">
        <v>5.0000000000000001E-3</v>
      </c>
      <c r="S116" s="38">
        <v>5.0000000000000001E-3</v>
      </c>
      <c r="T116" s="38">
        <v>5.0000000000000001E-3</v>
      </c>
      <c r="U116" s="38">
        <v>5.0000000000000001E-3</v>
      </c>
      <c r="V116" s="38">
        <v>5.0000000000000001E-3</v>
      </c>
      <c r="W116" s="38">
        <v>5.0000000000000001E-3</v>
      </c>
      <c r="X116" s="38">
        <v>5.0000000000000001E-3</v>
      </c>
      <c r="Y116" s="38">
        <v>5.0000000000000001E-3</v>
      </c>
      <c r="Z116" s="38">
        <v>5.0000000000000001E-3</v>
      </c>
      <c r="AA116" s="38">
        <v>5.0000000000000001E-3</v>
      </c>
      <c r="AB116" s="38">
        <v>5.0000000000000001E-3</v>
      </c>
      <c r="AC116" s="38">
        <v>5.0000000000000001E-3</v>
      </c>
      <c r="AD116" s="38">
        <v>5.0000000000000001E-3</v>
      </c>
      <c r="AE116" s="38">
        <v>5.0000000000000001E-3</v>
      </c>
      <c r="AF116" s="38">
        <v>5.0000000000000001E-3</v>
      </c>
      <c r="AG116" s="38">
        <v>5.0000000000000001E-3</v>
      </c>
      <c r="AH116" s="38">
        <v>5.0000000000000001E-3</v>
      </c>
      <c r="AI116" s="38">
        <v>5.0000000000000001E-3</v>
      </c>
      <c r="AJ116" s="50">
        <v>5.0000000000000001E-3</v>
      </c>
      <c r="AK116" s="38"/>
      <c r="AL116" s="38"/>
      <c r="AN116" s="260">
        <f t="shared" si="5"/>
        <v>0.26000000000000012</v>
      </c>
      <c r="AO116" s="8">
        <v>86400</v>
      </c>
      <c r="AP116" s="261">
        <f t="shared" si="6"/>
        <v>22464.000000000011</v>
      </c>
    </row>
    <row r="117" spans="1:42" x14ac:dyDescent="0.25">
      <c r="A117" s="12"/>
      <c r="B117" s="16"/>
      <c r="C117" s="32" t="s">
        <v>85</v>
      </c>
      <c r="D117" s="33"/>
      <c r="F117" s="38">
        <v>2.5000000000000001E-2</v>
      </c>
      <c r="G117" s="38">
        <v>2.5000000000000001E-2</v>
      </c>
      <c r="H117" s="38">
        <v>2.5000000000000001E-2</v>
      </c>
      <c r="I117" s="38">
        <v>2.5000000000000001E-2</v>
      </c>
      <c r="J117" s="38">
        <v>2.5000000000000001E-2</v>
      </c>
      <c r="K117" s="38">
        <v>2.5000000000000001E-2</v>
      </c>
      <c r="L117" s="38">
        <v>2.5000000000000001E-2</v>
      </c>
      <c r="M117" s="38">
        <v>0.01</v>
      </c>
      <c r="N117" s="38">
        <v>0.01</v>
      </c>
      <c r="O117" s="38">
        <v>0.01</v>
      </c>
      <c r="P117" s="38">
        <v>0.01</v>
      </c>
      <c r="Q117" s="38">
        <v>0.01</v>
      </c>
      <c r="R117" s="38">
        <v>0.01</v>
      </c>
      <c r="S117" s="38">
        <v>0.01</v>
      </c>
      <c r="T117" s="38">
        <v>0.01</v>
      </c>
      <c r="U117" s="38">
        <v>0.01</v>
      </c>
      <c r="V117" s="38">
        <v>0.01</v>
      </c>
      <c r="W117" s="38">
        <v>0.01</v>
      </c>
      <c r="X117" s="38">
        <v>0.01</v>
      </c>
      <c r="Y117" s="38">
        <v>0.01</v>
      </c>
      <c r="Z117" s="38">
        <v>0.01</v>
      </c>
      <c r="AA117" s="38">
        <v>0.01</v>
      </c>
      <c r="AB117" s="38">
        <v>0.01</v>
      </c>
      <c r="AC117" s="38">
        <v>0.01</v>
      </c>
      <c r="AD117" s="38">
        <v>0.01</v>
      </c>
      <c r="AE117" s="38">
        <v>0.01</v>
      </c>
      <c r="AF117" s="38">
        <v>0.01</v>
      </c>
      <c r="AG117" s="38">
        <v>5.0000000000000001E-3</v>
      </c>
      <c r="AH117" s="38">
        <v>5.0000000000000001E-3</v>
      </c>
      <c r="AI117" s="38">
        <v>5.0000000000000001E-3</v>
      </c>
      <c r="AJ117" s="50">
        <v>5.0000000000000001E-3</v>
      </c>
      <c r="AK117" s="38"/>
      <c r="AL117" s="38"/>
      <c r="AN117" s="260">
        <f t="shared" si="5"/>
        <v>0.39500000000000018</v>
      </c>
      <c r="AO117" s="8">
        <v>86400</v>
      </c>
      <c r="AP117" s="261">
        <f t="shared" si="6"/>
        <v>34128.000000000015</v>
      </c>
    </row>
    <row r="118" spans="1:42" x14ac:dyDescent="0.25">
      <c r="A118" s="12"/>
      <c r="B118" s="16"/>
      <c r="C118" s="32" t="s">
        <v>86</v>
      </c>
      <c r="D118" s="33"/>
      <c r="F118" s="38">
        <v>2.5000000000000001E-2</v>
      </c>
      <c r="G118" s="38">
        <v>2.5000000000000001E-2</v>
      </c>
      <c r="H118" s="38">
        <v>2.5000000000000001E-2</v>
      </c>
      <c r="I118" s="38">
        <v>2.5000000000000001E-2</v>
      </c>
      <c r="J118" s="38">
        <v>2.5000000000000001E-2</v>
      </c>
      <c r="K118" s="38">
        <v>2.5000000000000001E-2</v>
      </c>
      <c r="L118" s="38">
        <v>2.5000000000000001E-2</v>
      </c>
      <c r="M118" s="38">
        <v>0.01</v>
      </c>
      <c r="N118" s="38">
        <v>0.01</v>
      </c>
      <c r="O118" s="38">
        <v>0.01</v>
      </c>
      <c r="P118" s="38">
        <v>0.01</v>
      </c>
      <c r="Q118" s="38">
        <v>0.01</v>
      </c>
      <c r="R118" s="38">
        <v>0.01</v>
      </c>
      <c r="S118" s="38">
        <v>0.01</v>
      </c>
      <c r="T118" s="38">
        <v>0.01</v>
      </c>
      <c r="U118" s="38">
        <v>0.01</v>
      </c>
      <c r="V118" s="38">
        <v>0.01</v>
      </c>
      <c r="W118" s="38">
        <v>0.01</v>
      </c>
      <c r="X118" s="38">
        <v>0.01</v>
      </c>
      <c r="Y118" s="38">
        <v>0.01</v>
      </c>
      <c r="Z118" s="38">
        <v>0.01</v>
      </c>
      <c r="AA118" s="38">
        <v>0.01</v>
      </c>
      <c r="AB118" s="38">
        <v>0.01</v>
      </c>
      <c r="AC118" s="38">
        <v>0.01</v>
      </c>
      <c r="AD118" s="38">
        <v>0.01</v>
      </c>
      <c r="AE118" s="38">
        <v>0.01</v>
      </c>
      <c r="AF118" s="38">
        <v>0.01</v>
      </c>
      <c r="AG118" s="38">
        <v>5.0000000000000001E-3</v>
      </c>
      <c r="AH118" s="38">
        <v>5.0000000000000001E-3</v>
      </c>
      <c r="AI118" s="38">
        <v>5.0000000000000001E-3</v>
      </c>
      <c r="AJ118" s="50">
        <v>5.0000000000000001E-3</v>
      </c>
      <c r="AK118" s="38"/>
      <c r="AL118" s="38"/>
      <c r="AN118" s="260">
        <f t="shared" si="5"/>
        <v>0.39500000000000018</v>
      </c>
      <c r="AO118" s="8">
        <v>86400</v>
      </c>
      <c r="AP118" s="261">
        <f t="shared" si="6"/>
        <v>34128.000000000015</v>
      </c>
    </row>
    <row r="119" spans="1:42" x14ac:dyDescent="0.25">
      <c r="A119" s="12"/>
      <c r="B119" s="16"/>
      <c r="C119" s="32" t="s">
        <v>87</v>
      </c>
      <c r="D119" s="33"/>
      <c r="F119" s="38">
        <v>0.14499999999999999</v>
      </c>
      <c r="G119" s="38">
        <v>0.14499999999999999</v>
      </c>
      <c r="H119" s="38">
        <v>0.14499999999999999</v>
      </c>
      <c r="I119" s="38">
        <v>0.14499999999999999</v>
      </c>
      <c r="J119" s="38">
        <v>0.14499999999999999</v>
      </c>
      <c r="K119" s="38">
        <v>0.14499999999999999</v>
      </c>
      <c r="L119" s="38">
        <v>0.14499999999999999</v>
      </c>
      <c r="M119" s="38">
        <v>0.13</v>
      </c>
      <c r="N119" s="38">
        <v>0.13</v>
      </c>
      <c r="O119" s="38">
        <v>0.13</v>
      </c>
      <c r="P119" s="38">
        <v>0.13</v>
      </c>
      <c r="Q119" s="38">
        <v>0.13</v>
      </c>
      <c r="R119" s="38">
        <v>0.13</v>
      </c>
      <c r="S119" s="38">
        <v>0.13</v>
      </c>
      <c r="T119" s="38">
        <v>0.13</v>
      </c>
      <c r="U119" s="38">
        <v>0.13</v>
      </c>
      <c r="V119" s="38">
        <v>0.13</v>
      </c>
      <c r="W119" s="38">
        <v>0.13</v>
      </c>
      <c r="X119" s="38">
        <v>0.13</v>
      </c>
      <c r="Y119" s="38">
        <v>0.13</v>
      </c>
      <c r="Z119" s="38">
        <v>0.13</v>
      </c>
      <c r="AA119" s="38">
        <v>0.13</v>
      </c>
      <c r="AB119" s="38">
        <v>0.13</v>
      </c>
      <c r="AC119" s="38">
        <v>0.13</v>
      </c>
      <c r="AD119" s="38">
        <v>0.13</v>
      </c>
      <c r="AE119" s="38">
        <v>0.13</v>
      </c>
      <c r="AF119" s="38">
        <v>0.13</v>
      </c>
      <c r="AG119" s="38">
        <v>0.1</v>
      </c>
      <c r="AH119" s="38">
        <v>0.1</v>
      </c>
      <c r="AI119" s="38">
        <v>0.1</v>
      </c>
      <c r="AJ119" s="50">
        <v>0.1</v>
      </c>
      <c r="AK119" s="38"/>
      <c r="AL119" s="38"/>
      <c r="AN119" s="260">
        <f t="shared" si="5"/>
        <v>4.0149999999999979</v>
      </c>
      <c r="AO119" s="8">
        <v>86400</v>
      </c>
      <c r="AP119" s="261">
        <f t="shared" si="6"/>
        <v>346895.99999999983</v>
      </c>
    </row>
    <row r="120" spans="1:42" x14ac:dyDescent="0.25">
      <c r="A120" s="12"/>
      <c r="B120" s="16"/>
      <c r="C120" s="32" t="s">
        <v>88</v>
      </c>
      <c r="D120" s="33"/>
      <c r="F120" s="38">
        <v>5.0000000000000001E-3</v>
      </c>
      <c r="G120" s="38">
        <v>5.0000000000000001E-3</v>
      </c>
      <c r="H120" s="38">
        <v>5.0000000000000001E-3</v>
      </c>
      <c r="I120" s="38">
        <v>5.0000000000000001E-3</v>
      </c>
      <c r="J120" s="38">
        <v>5.0000000000000001E-3</v>
      </c>
      <c r="K120" s="38">
        <v>5.0000000000000001E-3</v>
      </c>
      <c r="L120" s="38">
        <v>5.0000000000000001E-3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  <c r="U120" s="38">
        <v>0</v>
      </c>
      <c r="V120" s="38">
        <v>0</v>
      </c>
      <c r="W120" s="38">
        <v>0</v>
      </c>
      <c r="X120" s="38">
        <v>0</v>
      </c>
      <c r="Y120" s="38">
        <v>0</v>
      </c>
      <c r="Z120" s="38">
        <v>0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5.0000000000000001E-3</v>
      </c>
      <c r="AH120" s="38">
        <v>5.0000000000000001E-3</v>
      </c>
      <c r="AI120" s="38">
        <v>5.0000000000000001E-3</v>
      </c>
      <c r="AJ120" s="50">
        <v>5.0000000000000001E-3</v>
      </c>
      <c r="AK120" s="38"/>
      <c r="AL120" s="38"/>
      <c r="AN120" s="260">
        <f t="shared" si="5"/>
        <v>5.4999999999999993E-2</v>
      </c>
      <c r="AO120" s="8">
        <v>86400</v>
      </c>
      <c r="AP120" s="261">
        <f t="shared" si="6"/>
        <v>4751.9999999999991</v>
      </c>
    </row>
    <row r="121" spans="1:42" x14ac:dyDescent="0.25">
      <c r="A121" s="12"/>
      <c r="B121" s="16"/>
      <c r="C121" s="32" t="s">
        <v>89</v>
      </c>
      <c r="D121" s="33"/>
      <c r="F121" s="38">
        <v>0.2</v>
      </c>
      <c r="G121" s="38">
        <v>0.2</v>
      </c>
      <c r="H121" s="38">
        <v>0.2</v>
      </c>
      <c r="I121" s="38">
        <v>0.2</v>
      </c>
      <c r="J121" s="38">
        <v>0.2</v>
      </c>
      <c r="K121" s="38">
        <v>0.2</v>
      </c>
      <c r="L121" s="38">
        <v>0.2</v>
      </c>
      <c r="M121" s="38">
        <v>0.17</v>
      </c>
      <c r="N121" s="38">
        <v>0.17</v>
      </c>
      <c r="O121" s="38">
        <v>0.17</v>
      </c>
      <c r="P121" s="38">
        <v>0.17</v>
      </c>
      <c r="Q121" s="38">
        <v>0.17</v>
      </c>
      <c r="R121" s="38">
        <v>0.17</v>
      </c>
      <c r="S121" s="38">
        <v>0.17</v>
      </c>
      <c r="T121" s="38">
        <v>0.17</v>
      </c>
      <c r="U121" s="38">
        <v>0.17</v>
      </c>
      <c r="V121" s="38">
        <v>0.17</v>
      </c>
      <c r="W121" s="38">
        <v>0.17</v>
      </c>
      <c r="X121" s="38">
        <v>0.17</v>
      </c>
      <c r="Y121" s="38">
        <v>0.17</v>
      </c>
      <c r="Z121" s="38">
        <v>0.17</v>
      </c>
      <c r="AA121" s="38">
        <v>0.17</v>
      </c>
      <c r="AB121" s="38">
        <v>0.17</v>
      </c>
      <c r="AC121" s="38">
        <v>0.17</v>
      </c>
      <c r="AD121" s="38">
        <v>0.17</v>
      </c>
      <c r="AE121" s="38">
        <v>0.17</v>
      </c>
      <c r="AF121" s="38">
        <v>0.17</v>
      </c>
      <c r="AG121" s="38">
        <v>0.15</v>
      </c>
      <c r="AH121" s="38">
        <v>0.15</v>
      </c>
      <c r="AI121" s="38">
        <v>0.15</v>
      </c>
      <c r="AJ121" s="50">
        <v>0.15</v>
      </c>
      <c r="AK121" s="38"/>
      <c r="AL121" s="38"/>
      <c r="AN121" s="260">
        <f t="shared" si="5"/>
        <v>5.4</v>
      </c>
      <c r="AO121" s="8">
        <v>86400</v>
      </c>
      <c r="AP121" s="261">
        <f t="shared" si="6"/>
        <v>466560.00000000006</v>
      </c>
    </row>
    <row r="122" spans="1:42" x14ac:dyDescent="0.25">
      <c r="A122" s="12"/>
      <c r="B122" s="16"/>
      <c r="C122" s="32" t="s">
        <v>90</v>
      </c>
      <c r="D122" s="33"/>
      <c r="F122" s="38">
        <v>0.01</v>
      </c>
      <c r="G122" s="38">
        <v>0.01</v>
      </c>
      <c r="H122" s="38">
        <v>0.01</v>
      </c>
      <c r="I122" s="38">
        <v>0.01</v>
      </c>
      <c r="J122" s="38">
        <v>0.01</v>
      </c>
      <c r="K122" s="38">
        <v>0.01</v>
      </c>
      <c r="L122" s="38">
        <v>0.01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5.0000000000000001E-3</v>
      </c>
      <c r="AH122" s="38">
        <v>5.0000000000000001E-3</v>
      </c>
      <c r="AI122" s="38">
        <v>5.0000000000000001E-3</v>
      </c>
      <c r="AJ122" s="50">
        <v>5.0000000000000001E-3</v>
      </c>
      <c r="AK122" s="38"/>
      <c r="AL122" s="38"/>
      <c r="AN122" s="260">
        <f t="shared" si="5"/>
        <v>9.0000000000000024E-2</v>
      </c>
      <c r="AO122" s="8">
        <v>86400</v>
      </c>
      <c r="AP122" s="261">
        <f t="shared" si="6"/>
        <v>7776.0000000000018</v>
      </c>
    </row>
    <row r="123" spans="1:42" x14ac:dyDescent="0.25">
      <c r="A123" s="12"/>
      <c r="B123" s="16"/>
      <c r="C123" s="32" t="s">
        <v>91</v>
      </c>
      <c r="D123" s="33"/>
      <c r="F123" s="38">
        <v>0.12</v>
      </c>
      <c r="G123" s="38">
        <v>0.12</v>
      </c>
      <c r="H123" s="38">
        <v>0.12</v>
      </c>
      <c r="I123" s="38">
        <v>0.12</v>
      </c>
      <c r="J123" s="38">
        <v>0.12</v>
      </c>
      <c r="K123" s="38">
        <v>0.12</v>
      </c>
      <c r="L123" s="38">
        <v>0.12</v>
      </c>
      <c r="M123" s="38">
        <v>0.06</v>
      </c>
      <c r="N123" s="38">
        <v>0.06</v>
      </c>
      <c r="O123" s="38">
        <v>0.06</v>
      </c>
      <c r="P123" s="38">
        <v>0.06</v>
      </c>
      <c r="Q123" s="38">
        <v>0.06</v>
      </c>
      <c r="R123" s="38">
        <v>0.06</v>
      </c>
      <c r="S123" s="38">
        <v>0.1</v>
      </c>
      <c r="T123" s="38">
        <v>0.1</v>
      </c>
      <c r="U123" s="38">
        <v>0.1</v>
      </c>
      <c r="V123" s="38">
        <v>0.1</v>
      </c>
      <c r="W123" s="38">
        <v>0.1</v>
      </c>
      <c r="X123" s="38">
        <v>0.1</v>
      </c>
      <c r="Y123" s="38">
        <v>0.1</v>
      </c>
      <c r="Z123" s="38">
        <v>0.1</v>
      </c>
      <c r="AA123" s="38">
        <v>0.1</v>
      </c>
      <c r="AB123" s="38">
        <v>0.1</v>
      </c>
      <c r="AC123" s="38">
        <v>0.1</v>
      </c>
      <c r="AD123" s="38">
        <v>0.1</v>
      </c>
      <c r="AE123" s="38">
        <v>0.1</v>
      </c>
      <c r="AF123" s="38">
        <v>0.1</v>
      </c>
      <c r="AG123" s="38">
        <v>0.05</v>
      </c>
      <c r="AH123" s="38">
        <v>0.05</v>
      </c>
      <c r="AI123" s="38">
        <v>0.05</v>
      </c>
      <c r="AJ123" s="50">
        <v>0.05</v>
      </c>
      <c r="AK123" s="38"/>
      <c r="AL123" s="38"/>
      <c r="AN123" s="260">
        <f t="shared" si="5"/>
        <v>2.8000000000000007</v>
      </c>
      <c r="AO123" s="8">
        <v>86400</v>
      </c>
      <c r="AP123" s="261">
        <f t="shared" si="6"/>
        <v>241920.00000000006</v>
      </c>
    </row>
    <row r="124" spans="1:42" x14ac:dyDescent="0.25">
      <c r="A124" s="12"/>
      <c r="B124" s="16"/>
      <c r="C124" s="32" t="s">
        <v>92</v>
      </c>
      <c r="D124" s="33"/>
      <c r="F124" s="38">
        <v>0.35</v>
      </c>
      <c r="G124" s="38">
        <v>0.35</v>
      </c>
      <c r="H124" s="38">
        <v>0.35</v>
      </c>
      <c r="I124" s="38">
        <v>0.35</v>
      </c>
      <c r="J124" s="38">
        <v>0.35</v>
      </c>
      <c r="K124" s="38">
        <v>0.35</v>
      </c>
      <c r="L124" s="38">
        <v>0.35</v>
      </c>
      <c r="M124" s="38">
        <v>0.35</v>
      </c>
      <c r="N124" s="38">
        <v>0.35</v>
      </c>
      <c r="O124" s="38">
        <v>0.35</v>
      </c>
      <c r="P124" s="38">
        <v>0.35</v>
      </c>
      <c r="Q124" s="38">
        <v>0.35</v>
      </c>
      <c r="R124" s="38">
        <v>0.35</v>
      </c>
      <c r="S124" s="38">
        <v>0.3</v>
      </c>
      <c r="T124" s="38">
        <v>0.3</v>
      </c>
      <c r="U124" s="38">
        <v>0.3</v>
      </c>
      <c r="V124" s="38">
        <v>0.3</v>
      </c>
      <c r="W124" s="38">
        <v>0.3</v>
      </c>
      <c r="X124" s="38">
        <v>0.3</v>
      </c>
      <c r="Y124" s="38">
        <v>0.3</v>
      </c>
      <c r="Z124" s="38">
        <v>0.3</v>
      </c>
      <c r="AA124" s="38">
        <v>0.3</v>
      </c>
      <c r="AB124" s="38">
        <v>0.3</v>
      </c>
      <c r="AC124" s="38">
        <v>0.3</v>
      </c>
      <c r="AD124" s="38">
        <v>0.3</v>
      </c>
      <c r="AE124" s="38">
        <v>0.3</v>
      </c>
      <c r="AF124" s="38">
        <v>0.3</v>
      </c>
      <c r="AG124" s="38">
        <v>0.3</v>
      </c>
      <c r="AH124" s="38">
        <v>0.3</v>
      </c>
      <c r="AI124" s="38">
        <v>0.3</v>
      </c>
      <c r="AJ124" s="50">
        <v>0.3</v>
      </c>
      <c r="AK124" s="38"/>
      <c r="AL124" s="38"/>
      <c r="AN124" s="260">
        <f t="shared" si="5"/>
        <v>9.9500000000000028</v>
      </c>
      <c r="AO124" s="8">
        <v>86400</v>
      </c>
      <c r="AP124" s="261">
        <f t="shared" si="6"/>
        <v>859680.00000000023</v>
      </c>
    </row>
    <row r="125" spans="1:42" x14ac:dyDescent="0.25">
      <c r="A125" s="12"/>
      <c r="B125" s="16"/>
      <c r="C125" s="32" t="s">
        <v>93</v>
      </c>
      <c r="D125" s="33"/>
      <c r="F125" s="38">
        <v>0.45</v>
      </c>
      <c r="G125" s="38">
        <v>0.45</v>
      </c>
      <c r="H125" s="38">
        <v>0.45</v>
      </c>
      <c r="I125" s="38">
        <v>0.45</v>
      </c>
      <c r="J125" s="38">
        <v>0.45</v>
      </c>
      <c r="K125" s="38">
        <v>0.45</v>
      </c>
      <c r="L125" s="38">
        <v>0.45</v>
      </c>
      <c r="M125" s="38">
        <v>0.45</v>
      </c>
      <c r="N125" s="38">
        <v>0.45</v>
      </c>
      <c r="O125" s="38">
        <v>0.45</v>
      </c>
      <c r="P125" s="38">
        <v>0.45</v>
      </c>
      <c r="Q125" s="38">
        <v>0.45</v>
      </c>
      <c r="R125" s="38">
        <v>0.45</v>
      </c>
      <c r="S125" s="38">
        <v>0.4</v>
      </c>
      <c r="T125" s="38">
        <v>0.4</v>
      </c>
      <c r="U125" s="38">
        <v>0.4</v>
      </c>
      <c r="V125" s="38">
        <v>0.4</v>
      </c>
      <c r="W125" s="38">
        <v>0.4</v>
      </c>
      <c r="X125" s="38">
        <v>0.4</v>
      </c>
      <c r="Y125" s="38">
        <v>0.4</v>
      </c>
      <c r="Z125" s="38">
        <v>0.45</v>
      </c>
      <c r="AA125" s="38">
        <v>0.45</v>
      </c>
      <c r="AB125" s="38">
        <v>0.45</v>
      </c>
      <c r="AC125" s="38">
        <v>0.45</v>
      </c>
      <c r="AD125" s="38">
        <v>0.45</v>
      </c>
      <c r="AE125" s="38">
        <v>0.45</v>
      </c>
      <c r="AF125" s="38">
        <v>0.45</v>
      </c>
      <c r="AG125" s="38">
        <v>0.4</v>
      </c>
      <c r="AH125" s="38">
        <v>0.4</v>
      </c>
      <c r="AI125" s="38">
        <v>0.4</v>
      </c>
      <c r="AJ125" s="50">
        <v>0.4</v>
      </c>
      <c r="AK125" s="38"/>
      <c r="AL125" s="38"/>
      <c r="AN125" s="260">
        <f t="shared" si="5"/>
        <v>13.4</v>
      </c>
      <c r="AO125" s="8">
        <v>86400</v>
      </c>
      <c r="AP125" s="261">
        <f t="shared" si="6"/>
        <v>1157760</v>
      </c>
    </row>
    <row r="126" spans="1:42" x14ac:dyDescent="0.25">
      <c r="A126" s="12"/>
      <c r="B126" s="16"/>
      <c r="C126" s="34" t="s">
        <v>94</v>
      </c>
      <c r="D126" s="35"/>
      <c r="F126" s="38">
        <v>1.4999999999999999E-2</v>
      </c>
      <c r="G126" s="38">
        <v>1.4999999999999999E-2</v>
      </c>
      <c r="H126" s="38">
        <v>1.4999999999999999E-2</v>
      </c>
      <c r="I126" s="38">
        <v>1.4999999999999999E-2</v>
      </c>
      <c r="J126" s="38">
        <v>1.4999999999999999E-2</v>
      </c>
      <c r="K126" s="38">
        <v>1.4999999999999999E-2</v>
      </c>
      <c r="L126" s="38">
        <v>1.4999999999999999E-2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38">
        <v>0</v>
      </c>
      <c r="X126" s="38">
        <v>0</v>
      </c>
      <c r="Y126" s="38">
        <v>0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50">
        <v>0</v>
      </c>
      <c r="AK126" s="38"/>
      <c r="AL126" s="38"/>
      <c r="AN126" s="260">
        <f t="shared" si="5"/>
        <v>0.105</v>
      </c>
      <c r="AO126" s="8">
        <v>86400</v>
      </c>
      <c r="AP126" s="261">
        <f t="shared" si="6"/>
        <v>9072</v>
      </c>
    </row>
    <row r="127" spans="1:42" x14ac:dyDescent="0.25">
      <c r="A127" s="12"/>
      <c r="B127" s="16"/>
      <c r="C127" s="220" t="s">
        <v>95</v>
      </c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46"/>
      <c r="AK127" s="220"/>
      <c r="AL127" s="220"/>
      <c r="AN127" s="260">
        <f t="shared" si="5"/>
        <v>0</v>
      </c>
      <c r="AO127" s="8">
        <v>86400</v>
      </c>
      <c r="AP127" s="261">
        <f t="shared" si="6"/>
        <v>0</v>
      </c>
    </row>
    <row r="128" spans="1:42" x14ac:dyDescent="0.25">
      <c r="A128" s="12"/>
      <c r="B128" s="16"/>
      <c r="C128" s="34" t="s">
        <v>96</v>
      </c>
      <c r="D128" s="35"/>
      <c r="F128" s="38">
        <v>0.01</v>
      </c>
      <c r="G128" s="38">
        <v>0.01</v>
      </c>
      <c r="H128" s="38">
        <v>0.01</v>
      </c>
      <c r="I128" s="38">
        <v>0.01</v>
      </c>
      <c r="J128" s="38">
        <v>0.01</v>
      </c>
      <c r="K128" s="38">
        <v>0.01</v>
      </c>
      <c r="L128" s="38">
        <v>0.01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0</v>
      </c>
      <c r="U128" s="38">
        <v>0</v>
      </c>
      <c r="V128" s="38">
        <v>0</v>
      </c>
      <c r="W128" s="38">
        <v>0</v>
      </c>
      <c r="X128" s="38">
        <v>0</v>
      </c>
      <c r="Y128" s="38">
        <v>0</v>
      </c>
      <c r="Z128" s="38">
        <v>0</v>
      </c>
      <c r="AA128" s="38">
        <v>0</v>
      </c>
      <c r="AB128" s="38">
        <v>0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50">
        <v>0</v>
      </c>
      <c r="AK128" s="38"/>
      <c r="AL128" s="38"/>
      <c r="AN128" s="260">
        <f t="shared" si="5"/>
        <v>7.0000000000000007E-2</v>
      </c>
      <c r="AO128" s="8">
        <v>86400</v>
      </c>
      <c r="AP128" s="261">
        <f t="shared" si="6"/>
        <v>6048.0000000000009</v>
      </c>
    </row>
    <row r="129" spans="1:42" x14ac:dyDescent="0.25">
      <c r="A129" s="12"/>
      <c r="B129" s="16"/>
      <c r="C129" s="34" t="s">
        <v>97</v>
      </c>
      <c r="D129" s="35"/>
      <c r="F129" s="38">
        <v>4.4999999999999998E-2</v>
      </c>
      <c r="G129" s="38">
        <v>4.4999999999999998E-2</v>
      </c>
      <c r="H129" s="38">
        <v>4.4999999999999998E-2</v>
      </c>
      <c r="I129" s="38">
        <v>4.4999999999999998E-2</v>
      </c>
      <c r="J129" s="38">
        <v>4.4999999999999998E-2</v>
      </c>
      <c r="K129" s="38">
        <v>4.4999999999999998E-2</v>
      </c>
      <c r="L129" s="38">
        <v>4.4999999999999998E-2</v>
      </c>
      <c r="M129" s="38">
        <v>0.01</v>
      </c>
      <c r="N129" s="38">
        <v>0.01</v>
      </c>
      <c r="O129" s="38">
        <v>0.01</v>
      </c>
      <c r="P129" s="38">
        <v>0.01</v>
      </c>
      <c r="Q129" s="38">
        <v>0.01</v>
      </c>
      <c r="R129" s="38">
        <v>0.01</v>
      </c>
      <c r="S129" s="38">
        <v>0.01</v>
      </c>
      <c r="T129" s="38">
        <v>0.01</v>
      </c>
      <c r="U129" s="38">
        <v>0.01</v>
      </c>
      <c r="V129" s="38">
        <v>0.01</v>
      </c>
      <c r="W129" s="38">
        <v>0.01</v>
      </c>
      <c r="X129" s="38">
        <v>0.01</v>
      </c>
      <c r="Y129" s="38">
        <v>0.01</v>
      </c>
      <c r="Z129" s="38">
        <v>0.01</v>
      </c>
      <c r="AA129" s="38">
        <v>0.01</v>
      </c>
      <c r="AB129" s="38">
        <v>0.01</v>
      </c>
      <c r="AC129" s="38">
        <v>0.01</v>
      </c>
      <c r="AD129" s="38">
        <v>0.01</v>
      </c>
      <c r="AE129" s="38">
        <v>0.01</v>
      </c>
      <c r="AF129" s="38">
        <v>0.01</v>
      </c>
      <c r="AG129" s="38">
        <v>0.02</v>
      </c>
      <c r="AH129" s="38">
        <v>0.02</v>
      </c>
      <c r="AI129" s="38">
        <v>0.02</v>
      </c>
      <c r="AJ129" s="50">
        <v>0.02</v>
      </c>
      <c r="AK129" s="38"/>
      <c r="AL129" s="38"/>
      <c r="AN129" s="260">
        <f t="shared" si="5"/>
        <v>0.5950000000000002</v>
      </c>
      <c r="AO129" s="8">
        <v>86400</v>
      </c>
      <c r="AP129" s="261">
        <f t="shared" si="6"/>
        <v>51408.000000000015</v>
      </c>
    </row>
    <row r="130" spans="1:42" x14ac:dyDescent="0.25">
      <c r="A130" s="12"/>
      <c r="B130" s="16"/>
      <c r="C130" s="220" t="s">
        <v>98</v>
      </c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  <c r="AJ130" s="246"/>
      <c r="AK130" s="220"/>
      <c r="AL130" s="220"/>
      <c r="AN130" s="260">
        <f t="shared" si="5"/>
        <v>0</v>
      </c>
      <c r="AO130" s="8">
        <v>86400</v>
      </c>
      <c r="AP130" s="261">
        <f t="shared" si="6"/>
        <v>0</v>
      </c>
    </row>
    <row r="131" spans="1:42" x14ac:dyDescent="0.25">
      <c r="A131" s="12"/>
      <c r="B131" s="16"/>
      <c r="C131" s="34" t="s">
        <v>99</v>
      </c>
      <c r="D131" s="35"/>
      <c r="F131" s="38">
        <v>0.02</v>
      </c>
      <c r="G131" s="38">
        <v>0.02</v>
      </c>
      <c r="H131" s="38">
        <v>0.02</v>
      </c>
      <c r="I131" s="38">
        <v>0.02</v>
      </c>
      <c r="J131" s="38">
        <v>0.02</v>
      </c>
      <c r="K131" s="38">
        <v>0.02</v>
      </c>
      <c r="L131" s="38">
        <v>0.02</v>
      </c>
      <c r="M131" s="38">
        <v>5.0000000000000001E-3</v>
      </c>
      <c r="N131" s="38">
        <v>5.0000000000000001E-3</v>
      </c>
      <c r="O131" s="38">
        <v>5.0000000000000001E-3</v>
      </c>
      <c r="P131" s="38">
        <v>5.0000000000000001E-3</v>
      </c>
      <c r="Q131" s="38">
        <v>5.0000000000000001E-3</v>
      </c>
      <c r="R131" s="38">
        <v>5.0000000000000001E-3</v>
      </c>
      <c r="S131" s="38">
        <v>5.0000000000000001E-3</v>
      </c>
      <c r="T131" s="38">
        <v>5.0000000000000001E-3</v>
      </c>
      <c r="U131" s="38">
        <v>5.0000000000000001E-3</v>
      </c>
      <c r="V131" s="38">
        <v>5.0000000000000001E-3</v>
      </c>
      <c r="W131" s="38">
        <v>5.0000000000000001E-3</v>
      </c>
      <c r="X131" s="38">
        <v>5.0000000000000001E-3</v>
      </c>
      <c r="Y131" s="38">
        <v>5.0000000000000001E-3</v>
      </c>
      <c r="Z131" s="38">
        <v>5.0000000000000001E-3</v>
      </c>
      <c r="AA131" s="38">
        <v>5.0000000000000001E-3</v>
      </c>
      <c r="AB131" s="38">
        <v>5.0000000000000001E-3</v>
      </c>
      <c r="AC131" s="38">
        <v>5.0000000000000001E-3</v>
      </c>
      <c r="AD131" s="38">
        <v>5.0000000000000001E-3</v>
      </c>
      <c r="AE131" s="38">
        <v>5.0000000000000001E-3</v>
      </c>
      <c r="AF131" s="38">
        <v>5.0000000000000001E-3</v>
      </c>
      <c r="AG131" s="38">
        <v>5.0000000000000001E-3</v>
      </c>
      <c r="AH131" s="38">
        <v>5.0000000000000001E-3</v>
      </c>
      <c r="AI131" s="38">
        <v>5.0000000000000001E-3</v>
      </c>
      <c r="AJ131" s="50">
        <v>5.0000000000000001E-3</v>
      </c>
      <c r="AK131" s="38"/>
      <c r="AL131" s="38"/>
      <c r="AN131" s="260">
        <f t="shared" si="5"/>
        <v>0.26000000000000012</v>
      </c>
      <c r="AO131" s="8">
        <v>86400</v>
      </c>
      <c r="AP131" s="261">
        <f t="shared" si="6"/>
        <v>22464.000000000011</v>
      </c>
    </row>
    <row r="132" spans="1:42" x14ac:dyDescent="0.25">
      <c r="A132" s="12"/>
      <c r="B132" s="16"/>
      <c r="C132" s="220" t="s">
        <v>100</v>
      </c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  <c r="AJ132" s="246"/>
      <c r="AK132" s="220"/>
      <c r="AL132" s="220"/>
      <c r="AN132" s="260">
        <f t="shared" si="5"/>
        <v>0</v>
      </c>
      <c r="AO132" s="8">
        <v>86400</v>
      </c>
      <c r="AP132" s="261">
        <f t="shared" si="6"/>
        <v>0</v>
      </c>
    </row>
    <row r="133" spans="1:42" x14ac:dyDescent="0.25">
      <c r="A133" s="12"/>
      <c r="B133" s="16"/>
      <c r="C133" s="34" t="s">
        <v>101</v>
      </c>
      <c r="D133" s="35"/>
      <c r="F133" s="38">
        <v>0.02</v>
      </c>
      <c r="G133" s="38">
        <v>0.02</v>
      </c>
      <c r="H133" s="38">
        <v>0.02</v>
      </c>
      <c r="I133" s="38">
        <v>0.02</v>
      </c>
      <c r="J133" s="38">
        <v>0.02</v>
      </c>
      <c r="K133" s="38">
        <v>0.02</v>
      </c>
      <c r="L133" s="38">
        <v>0.02</v>
      </c>
      <c r="M133" s="38">
        <v>5.0000000000000001E-3</v>
      </c>
      <c r="N133" s="38">
        <v>5.0000000000000001E-3</v>
      </c>
      <c r="O133" s="38">
        <v>5.0000000000000001E-3</v>
      </c>
      <c r="P133" s="38">
        <v>5.0000000000000001E-3</v>
      </c>
      <c r="Q133" s="38">
        <v>5.0000000000000001E-3</v>
      </c>
      <c r="R133" s="38">
        <v>5.0000000000000001E-3</v>
      </c>
      <c r="S133" s="38">
        <v>5.0000000000000001E-3</v>
      </c>
      <c r="T133" s="38">
        <v>5.0000000000000001E-3</v>
      </c>
      <c r="U133" s="38">
        <v>5.0000000000000001E-3</v>
      </c>
      <c r="V133" s="38">
        <v>5.0000000000000001E-3</v>
      </c>
      <c r="W133" s="38">
        <v>5.0000000000000001E-3</v>
      </c>
      <c r="X133" s="38">
        <v>5.0000000000000001E-3</v>
      </c>
      <c r="Y133" s="38">
        <v>5.0000000000000001E-3</v>
      </c>
      <c r="Z133" s="38">
        <v>5.0000000000000001E-3</v>
      </c>
      <c r="AA133" s="38">
        <v>5.0000000000000001E-3</v>
      </c>
      <c r="AB133" s="38">
        <v>5.0000000000000001E-3</v>
      </c>
      <c r="AC133" s="38">
        <v>5.0000000000000001E-3</v>
      </c>
      <c r="AD133" s="38">
        <v>5.0000000000000001E-3</v>
      </c>
      <c r="AE133" s="38">
        <v>5.0000000000000001E-3</v>
      </c>
      <c r="AF133" s="38">
        <v>5.0000000000000001E-3</v>
      </c>
      <c r="AG133" s="38">
        <v>5.0000000000000001E-3</v>
      </c>
      <c r="AH133" s="38">
        <v>5.0000000000000001E-3</v>
      </c>
      <c r="AI133" s="38">
        <v>5.0000000000000001E-3</v>
      </c>
      <c r="AJ133" s="50">
        <v>5.0000000000000001E-3</v>
      </c>
      <c r="AK133" s="38"/>
      <c r="AL133" s="38"/>
      <c r="AN133" s="260">
        <f t="shared" si="5"/>
        <v>0.26000000000000012</v>
      </c>
      <c r="AO133" s="8">
        <v>86400</v>
      </c>
      <c r="AP133" s="261">
        <f t="shared" si="6"/>
        <v>22464.000000000011</v>
      </c>
    </row>
    <row r="134" spans="1:42" x14ac:dyDescent="0.25">
      <c r="A134" s="12"/>
      <c r="B134" s="16"/>
      <c r="C134" s="220" t="s">
        <v>102</v>
      </c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  <c r="AJ134" s="246"/>
      <c r="AK134" s="220"/>
      <c r="AL134" s="220"/>
      <c r="AN134" s="260">
        <f t="shared" ref="AN134:AN157" si="7">SUM(F134:AJ134)</f>
        <v>0</v>
      </c>
      <c r="AO134" s="8">
        <v>86400</v>
      </c>
      <c r="AP134" s="261">
        <f t="shared" ref="AP134:AP157" si="8">AN134*AO134</f>
        <v>0</v>
      </c>
    </row>
    <row r="135" spans="1:42" x14ac:dyDescent="0.25">
      <c r="A135" s="12"/>
      <c r="B135" s="16"/>
      <c r="C135" s="34" t="s">
        <v>103</v>
      </c>
      <c r="D135" s="35"/>
      <c r="F135" s="38">
        <v>0.02</v>
      </c>
      <c r="G135" s="38">
        <v>0.02</v>
      </c>
      <c r="H135" s="38">
        <v>0.02</v>
      </c>
      <c r="I135" s="38">
        <v>0.02</v>
      </c>
      <c r="J135" s="38">
        <v>0.02</v>
      </c>
      <c r="K135" s="38">
        <v>0.02</v>
      </c>
      <c r="L135" s="38">
        <v>0.02</v>
      </c>
      <c r="M135" s="38">
        <v>5.0000000000000001E-3</v>
      </c>
      <c r="N135" s="38">
        <v>5.0000000000000001E-3</v>
      </c>
      <c r="O135" s="38">
        <v>5.0000000000000001E-3</v>
      </c>
      <c r="P135" s="38">
        <v>5.0000000000000001E-3</v>
      </c>
      <c r="Q135" s="38">
        <v>5.0000000000000001E-3</v>
      </c>
      <c r="R135" s="38">
        <v>5.0000000000000001E-3</v>
      </c>
      <c r="S135" s="38">
        <v>5.0000000000000001E-3</v>
      </c>
      <c r="T135" s="38">
        <v>5.0000000000000001E-3</v>
      </c>
      <c r="U135" s="38">
        <v>5.0000000000000001E-3</v>
      </c>
      <c r="V135" s="38">
        <v>5.0000000000000001E-3</v>
      </c>
      <c r="W135" s="38">
        <v>5.0000000000000001E-3</v>
      </c>
      <c r="X135" s="38">
        <v>5.0000000000000001E-3</v>
      </c>
      <c r="Y135" s="38">
        <v>5.0000000000000001E-3</v>
      </c>
      <c r="Z135" s="38">
        <v>5.0000000000000001E-3</v>
      </c>
      <c r="AA135" s="38">
        <v>5.0000000000000001E-3</v>
      </c>
      <c r="AB135" s="38">
        <v>5.0000000000000001E-3</v>
      </c>
      <c r="AC135" s="38">
        <v>5.0000000000000001E-3</v>
      </c>
      <c r="AD135" s="38">
        <v>5.0000000000000001E-3</v>
      </c>
      <c r="AE135" s="38">
        <v>5.0000000000000001E-3</v>
      </c>
      <c r="AF135" s="38">
        <v>5.0000000000000001E-3</v>
      </c>
      <c r="AG135" s="38">
        <v>5.0000000000000001E-3</v>
      </c>
      <c r="AH135" s="38">
        <v>5.0000000000000001E-3</v>
      </c>
      <c r="AI135" s="38">
        <v>5.0000000000000001E-3</v>
      </c>
      <c r="AJ135" s="50">
        <v>5.0000000000000001E-3</v>
      </c>
      <c r="AK135" s="38"/>
      <c r="AL135" s="38"/>
      <c r="AN135" s="260">
        <f t="shared" si="7"/>
        <v>0.26000000000000012</v>
      </c>
      <c r="AO135" s="8">
        <v>86400</v>
      </c>
      <c r="AP135" s="261">
        <f t="shared" si="8"/>
        <v>22464.000000000011</v>
      </c>
    </row>
    <row r="136" spans="1:42" x14ac:dyDescent="0.25">
      <c r="A136" s="12"/>
      <c r="B136" s="16"/>
      <c r="C136" s="34" t="s">
        <v>104</v>
      </c>
      <c r="D136" s="35"/>
      <c r="F136" s="38">
        <v>3.5000000000000003E-2</v>
      </c>
      <c r="G136" s="38">
        <v>3.5000000000000003E-2</v>
      </c>
      <c r="H136" s="38">
        <v>3.5000000000000003E-2</v>
      </c>
      <c r="I136" s="38">
        <v>3.5000000000000003E-2</v>
      </c>
      <c r="J136" s="38">
        <v>3.5000000000000003E-2</v>
      </c>
      <c r="K136" s="38">
        <v>3.5000000000000003E-2</v>
      </c>
      <c r="L136" s="38">
        <v>3.5000000000000003E-2</v>
      </c>
      <c r="M136" s="38">
        <v>0.01</v>
      </c>
      <c r="N136" s="38">
        <v>0.01</v>
      </c>
      <c r="O136" s="38">
        <v>0.01</v>
      </c>
      <c r="P136" s="38">
        <v>0.01</v>
      </c>
      <c r="Q136" s="38">
        <v>0.01</v>
      </c>
      <c r="R136" s="38">
        <v>0.01</v>
      </c>
      <c r="S136" s="38">
        <v>0.01</v>
      </c>
      <c r="T136" s="38">
        <v>0.01</v>
      </c>
      <c r="U136" s="38">
        <v>0.01</v>
      </c>
      <c r="V136" s="38">
        <v>0.01</v>
      </c>
      <c r="W136" s="38">
        <v>0.01</v>
      </c>
      <c r="X136" s="38">
        <v>0.01</v>
      </c>
      <c r="Y136" s="38">
        <v>0.01</v>
      </c>
      <c r="Z136" s="38">
        <v>0.01</v>
      </c>
      <c r="AA136" s="38">
        <v>0.01</v>
      </c>
      <c r="AB136" s="38">
        <v>0.01</v>
      </c>
      <c r="AC136" s="38">
        <v>0.01</v>
      </c>
      <c r="AD136" s="38">
        <v>0.01</v>
      </c>
      <c r="AE136" s="38">
        <v>0.01</v>
      </c>
      <c r="AF136" s="38">
        <v>0.01</v>
      </c>
      <c r="AG136" s="38">
        <v>0.01</v>
      </c>
      <c r="AH136" s="38">
        <v>0.01</v>
      </c>
      <c r="AI136" s="38">
        <v>0.01</v>
      </c>
      <c r="AJ136" s="50">
        <v>0.01</v>
      </c>
      <c r="AK136" s="38"/>
      <c r="AL136" s="38"/>
      <c r="AN136" s="260">
        <f t="shared" si="7"/>
        <v>0.48500000000000021</v>
      </c>
      <c r="AO136" s="8">
        <v>86400</v>
      </c>
      <c r="AP136" s="261">
        <f t="shared" si="8"/>
        <v>41904.000000000015</v>
      </c>
    </row>
    <row r="137" spans="1:42" x14ac:dyDescent="0.25">
      <c r="A137" s="12"/>
      <c r="B137" s="16"/>
      <c r="C137" s="220" t="s">
        <v>105</v>
      </c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  <c r="AJ137" s="246"/>
      <c r="AK137" s="220"/>
      <c r="AL137" s="220"/>
      <c r="AN137" s="260">
        <f t="shared" si="7"/>
        <v>0</v>
      </c>
      <c r="AO137" s="8">
        <v>86400</v>
      </c>
      <c r="AP137" s="261">
        <f t="shared" si="8"/>
        <v>0</v>
      </c>
    </row>
    <row r="138" spans="1:42" x14ac:dyDescent="0.25">
      <c r="A138" s="12"/>
      <c r="B138" s="16"/>
      <c r="C138" s="34" t="s">
        <v>106</v>
      </c>
      <c r="D138" s="35"/>
      <c r="F138" s="38">
        <v>1.4999999999999999E-2</v>
      </c>
      <c r="G138" s="38">
        <v>1.4999999999999999E-2</v>
      </c>
      <c r="H138" s="38">
        <v>1.4999999999999999E-2</v>
      </c>
      <c r="I138" s="38">
        <v>1.4999999999999999E-2</v>
      </c>
      <c r="J138" s="38">
        <v>1.4999999999999999E-2</v>
      </c>
      <c r="K138" s="38">
        <v>1.4999999999999999E-2</v>
      </c>
      <c r="L138" s="38">
        <v>1.4999999999999999E-2</v>
      </c>
      <c r="M138" s="38">
        <v>1.4999999999999999E-2</v>
      </c>
      <c r="N138" s="38">
        <v>1.4999999999999999E-2</v>
      </c>
      <c r="O138" s="38">
        <v>1.4999999999999999E-2</v>
      </c>
      <c r="P138" s="38">
        <v>1.4999999999999999E-2</v>
      </c>
      <c r="Q138" s="38">
        <v>1.4999999999999999E-2</v>
      </c>
      <c r="R138" s="38">
        <v>1.4999999999999999E-2</v>
      </c>
      <c r="S138" s="38">
        <v>1.4999999999999999E-2</v>
      </c>
      <c r="T138" s="38">
        <v>1.4999999999999999E-2</v>
      </c>
      <c r="U138" s="38">
        <v>1.4999999999999999E-2</v>
      </c>
      <c r="V138" s="38">
        <v>1.4999999999999999E-2</v>
      </c>
      <c r="W138" s="38">
        <v>1.4999999999999999E-2</v>
      </c>
      <c r="X138" s="38">
        <v>1.4999999999999999E-2</v>
      </c>
      <c r="Y138" s="38">
        <v>1.4999999999999999E-2</v>
      </c>
      <c r="Z138" s="38">
        <v>1.4999999999999999E-2</v>
      </c>
      <c r="AA138" s="38">
        <v>1.4999999999999999E-2</v>
      </c>
      <c r="AB138" s="38">
        <v>1.4999999999999999E-2</v>
      </c>
      <c r="AC138" s="38">
        <v>1.4999999999999999E-2</v>
      </c>
      <c r="AD138" s="38">
        <v>1.4999999999999999E-2</v>
      </c>
      <c r="AE138" s="38">
        <v>1.4999999999999999E-2</v>
      </c>
      <c r="AF138" s="38">
        <v>1.4999999999999999E-2</v>
      </c>
      <c r="AG138" s="38">
        <v>1.4999999999999999E-2</v>
      </c>
      <c r="AH138" s="38">
        <v>1.4999999999999999E-2</v>
      </c>
      <c r="AI138" s="38">
        <v>1.4999999999999999E-2</v>
      </c>
      <c r="AJ138" s="50">
        <v>1.4999999999999999E-2</v>
      </c>
      <c r="AK138" s="38"/>
      <c r="AL138" s="38"/>
      <c r="AN138" s="260">
        <f t="shared" si="7"/>
        <v>0.4650000000000003</v>
      </c>
      <c r="AO138" s="8">
        <v>86400</v>
      </c>
      <c r="AP138" s="261">
        <f t="shared" si="8"/>
        <v>40176.000000000029</v>
      </c>
    </row>
    <row r="139" spans="1:42" x14ac:dyDescent="0.25">
      <c r="A139" s="12"/>
      <c r="B139" s="16"/>
      <c r="C139" s="36" t="s">
        <v>107</v>
      </c>
      <c r="D139" s="37"/>
      <c r="F139" s="38">
        <v>0.01</v>
      </c>
      <c r="G139" s="38">
        <v>0.01</v>
      </c>
      <c r="H139" s="38">
        <v>0.01</v>
      </c>
      <c r="I139" s="38">
        <v>0.01</v>
      </c>
      <c r="J139" s="38">
        <v>0.01</v>
      </c>
      <c r="K139" s="38">
        <v>0.01</v>
      </c>
      <c r="L139" s="38">
        <v>0.01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50">
        <v>0</v>
      </c>
      <c r="AK139" s="38"/>
      <c r="AL139" s="38"/>
      <c r="AN139" s="260">
        <f t="shared" si="7"/>
        <v>7.0000000000000007E-2</v>
      </c>
      <c r="AO139" s="8">
        <v>86400</v>
      </c>
      <c r="AP139" s="261">
        <f t="shared" si="8"/>
        <v>6048.0000000000009</v>
      </c>
    </row>
    <row r="140" spans="1:42" x14ac:dyDescent="0.25">
      <c r="A140" s="12"/>
      <c r="B140" s="16"/>
      <c r="C140" s="36" t="s">
        <v>108</v>
      </c>
      <c r="D140" s="37"/>
      <c r="F140" s="38">
        <v>0.03</v>
      </c>
      <c r="G140" s="38">
        <v>0.03</v>
      </c>
      <c r="H140" s="38">
        <v>0.03</v>
      </c>
      <c r="I140" s="38">
        <v>0.03</v>
      </c>
      <c r="J140" s="38">
        <v>0.03</v>
      </c>
      <c r="K140" s="38">
        <v>0.03</v>
      </c>
      <c r="L140" s="38">
        <v>0.03</v>
      </c>
      <c r="M140" s="38">
        <v>5.0000000000000001E-3</v>
      </c>
      <c r="N140" s="38">
        <v>5.0000000000000001E-3</v>
      </c>
      <c r="O140" s="38">
        <v>5.0000000000000001E-3</v>
      </c>
      <c r="P140" s="38">
        <v>5.0000000000000001E-3</v>
      </c>
      <c r="Q140" s="38">
        <v>5.0000000000000001E-3</v>
      </c>
      <c r="R140" s="38">
        <v>5.0000000000000001E-3</v>
      </c>
      <c r="S140" s="38">
        <v>5.0000000000000001E-3</v>
      </c>
      <c r="T140" s="38">
        <v>5.0000000000000001E-3</v>
      </c>
      <c r="U140" s="38">
        <v>5.0000000000000001E-3</v>
      </c>
      <c r="V140" s="38">
        <v>5.0000000000000001E-3</v>
      </c>
      <c r="W140" s="38">
        <v>5.0000000000000001E-3</v>
      </c>
      <c r="X140" s="38">
        <v>5.0000000000000001E-3</v>
      </c>
      <c r="Y140" s="38">
        <v>5.0000000000000001E-3</v>
      </c>
      <c r="Z140" s="38">
        <v>5.0000000000000001E-3</v>
      </c>
      <c r="AA140" s="38">
        <v>5.0000000000000001E-3</v>
      </c>
      <c r="AB140" s="38">
        <v>5.0000000000000001E-3</v>
      </c>
      <c r="AC140" s="38">
        <v>5.0000000000000001E-3</v>
      </c>
      <c r="AD140" s="38">
        <v>5.0000000000000001E-3</v>
      </c>
      <c r="AE140" s="38">
        <v>5.0000000000000001E-3</v>
      </c>
      <c r="AF140" s="38">
        <v>5.0000000000000001E-3</v>
      </c>
      <c r="AG140" s="38">
        <v>5.0000000000000001E-3</v>
      </c>
      <c r="AH140" s="38">
        <v>5.0000000000000001E-3</v>
      </c>
      <c r="AI140" s="38">
        <v>5.0000000000000001E-3</v>
      </c>
      <c r="AJ140" s="50">
        <v>5.0000000000000001E-3</v>
      </c>
      <c r="AK140" s="38"/>
      <c r="AL140" s="38"/>
      <c r="AN140" s="260">
        <f t="shared" si="7"/>
        <v>0.33000000000000007</v>
      </c>
      <c r="AO140" s="8">
        <v>86400</v>
      </c>
      <c r="AP140" s="261">
        <f t="shared" si="8"/>
        <v>28512.000000000007</v>
      </c>
    </row>
    <row r="141" spans="1:42" x14ac:dyDescent="0.25">
      <c r="A141" s="12"/>
      <c r="B141" s="16"/>
      <c r="C141" s="36" t="s">
        <v>109</v>
      </c>
      <c r="D141" s="37"/>
      <c r="F141" s="38">
        <v>0.01</v>
      </c>
      <c r="G141" s="38">
        <v>0.01</v>
      </c>
      <c r="H141" s="38">
        <v>0.01</v>
      </c>
      <c r="I141" s="38">
        <v>0.01</v>
      </c>
      <c r="J141" s="38">
        <v>0.01</v>
      </c>
      <c r="K141" s="38">
        <v>0.01</v>
      </c>
      <c r="L141" s="38">
        <v>0.01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1.4999999999999999E-2</v>
      </c>
      <c r="AH141" s="38">
        <v>1.4999999999999999E-2</v>
      </c>
      <c r="AI141" s="38">
        <v>1.4999999999999999E-2</v>
      </c>
      <c r="AJ141" s="50">
        <v>1.4999999999999999E-2</v>
      </c>
      <c r="AK141" s="38"/>
      <c r="AL141" s="38"/>
      <c r="AN141" s="260">
        <f t="shared" si="7"/>
        <v>0.13</v>
      </c>
      <c r="AO141" s="8">
        <v>86400</v>
      </c>
      <c r="AP141" s="261">
        <f t="shared" si="8"/>
        <v>11232</v>
      </c>
    </row>
    <row r="142" spans="1:42" x14ac:dyDescent="0.25">
      <c r="A142" s="12"/>
      <c r="B142" s="16"/>
      <c r="C142" s="220" t="s">
        <v>110</v>
      </c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46"/>
      <c r="AK142" s="220"/>
      <c r="AL142" s="220"/>
      <c r="AN142" s="260">
        <f t="shared" si="7"/>
        <v>0</v>
      </c>
      <c r="AO142" s="8">
        <v>86400</v>
      </c>
      <c r="AP142" s="261">
        <f t="shared" si="8"/>
        <v>0</v>
      </c>
    </row>
    <row r="143" spans="1:42" x14ac:dyDescent="0.25">
      <c r="A143" s="12"/>
      <c r="B143" s="16"/>
      <c r="C143" s="220" t="s">
        <v>111</v>
      </c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46"/>
      <c r="AK143" s="220"/>
      <c r="AL143" s="220"/>
      <c r="AN143" s="260">
        <f t="shared" si="7"/>
        <v>0</v>
      </c>
      <c r="AO143" s="8">
        <v>86400</v>
      </c>
      <c r="AP143" s="261">
        <f t="shared" si="8"/>
        <v>0</v>
      </c>
    </row>
    <row r="144" spans="1:42" x14ac:dyDescent="0.25">
      <c r="A144" s="12"/>
      <c r="B144" s="16"/>
      <c r="C144" s="220" t="s">
        <v>112</v>
      </c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46"/>
      <c r="AK144" s="220"/>
      <c r="AL144" s="220"/>
      <c r="AN144" s="260">
        <f t="shared" si="7"/>
        <v>0</v>
      </c>
      <c r="AO144" s="8">
        <v>86400</v>
      </c>
      <c r="AP144" s="261">
        <f t="shared" si="8"/>
        <v>0</v>
      </c>
    </row>
    <row r="145" spans="1:42" x14ac:dyDescent="0.25">
      <c r="A145" s="12"/>
      <c r="B145" s="16"/>
      <c r="C145" s="36" t="s">
        <v>113</v>
      </c>
      <c r="D145" s="37"/>
      <c r="F145" s="38">
        <v>0.01</v>
      </c>
      <c r="G145" s="38">
        <v>0.01</v>
      </c>
      <c r="H145" s="38">
        <v>0.01</v>
      </c>
      <c r="I145" s="38">
        <v>0.01</v>
      </c>
      <c r="J145" s="38">
        <v>0.01</v>
      </c>
      <c r="K145" s="38">
        <v>0.01</v>
      </c>
      <c r="L145" s="38">
        <v>0.01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 s="38">
        <v>0</v>
      </c>
      <c r="V145" s="38">
        <v>0</v>
      </c>
      <c r="W145" s="38">
        <v>0</v>
      </c>
      <c r="X145" s="38">
        <v>0</v>
      </c>
      <c r="Y145" s="38">
        <v>0</v>
      </c>
      <c r="Z145" s="38">
        <v>0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50">
        <v>0</v>
      </c>
      <c r="AK145" s="38"/>
      <c r="AL145" s="38"/>
      <c r="AN145" s="260">
        <f t="shared" si="7"/>
        <v>7.0000000000000007E-2</v>
      </c>
      <c r="AO145" s="8">
        <v>86400</v>
      </c>
      <c r="AP145" s="261">
        <f t="shared" si="8"/>
        <v>6048.0000000000009</v>
      </c>
    </row>
    <row r="146" spans="1:42" x14ac:dyDescent="0.25">
      <c r="A146" s="12"/>
      <c r="B146" s="16"/>
      <c r="C146" s="36" t="s">
        <v>114</v>
      </c>
      <c r="D146" s="37"/>
      <c r="F146" s="38">
        <v>0.02</v>
      </c>
      <c r="G146" s="38">
        <v>0.02</v>
      </c>
      <c r="H146" s="38">
        <v>0.02</v>
      </c>
      <c r="I146" s="38">
        <v>0.02</v>
      </c>
      <c r="J146" s="38">
        <v>0.02</v>
      </c>
      <c r="K146" s="38">
        <v>0.02</v>
      </c>
      <c r="L146" s="38">
        <v>0.02</v>
      </c>
      <c r="M146" s="38">
        <v>5.0000000000000001E-3</v>
      </c>
      <c r="N146" s="38">
        <v>5.0000000000000001E-3</v>
      </c>
      <c r="O146" s="38">
        <v>5.0000000000000001E-3</v>
      </c>
      <c r="P146" s="38">
        <v>5.0000000000000001E-3</v>
      </c>
      <c r="Q146" s="38">
        <v>5.0000000000000001E-3</v>
      </c>
      <c r="R146" s="38">
        <v>5.0000000000000001E-3</v>
      </c>
      <c r="S146" s="38">
        <v>5.0000000000000001E-3</v>
      </c>
      <c r="T146" s="38">
        <v>5.0000000000000001E-3</v>
      </c>
      <c r="U146" s="38">
        <v>5.0000000000000001E-3</v>
      </c>
      <c r="V146" s="38">
        <v>5.0000000000000001E-3</v>
      </c>
      <c r="W146" s="38">
        <v>5.0000000000000001E-3</v>
      </c>
      <c r="X146" s="38">
        <v>5.0000000000000001E-3</v>
      </c>
      <c r="Y146" s="38">
        <v>5.0000000000000001E-3</v>
      </c>
      <c r="Z146" s="38">
        <v>5.0000000000000001E-3</v>
      </c>
      <c r="AA146" s="38">
        <v>5.0000000000000001E-3</v>
      </c>
      <c r="AB146" s="38">
        <v>5.0000000000000001E-3</v>
      </c>
      <c r="AC146" s="38">
        <v>5.0000000000000001E-3</v>
      </c>
      <c r="AD146" s="38">
        <v>5.0000000000000001E-3</v>
      </c>
      <c r="AE146" s="38">
        <v>5.0000000000000001E-3</v>
      </c>
      <c r="AF146" s="38">
        <v>5.0000000000000001E-3</v>
      </c>
      <c r="AG146" s="38">
        <v>5.0000000000000001E-3</v>
      </c>
      <c r="AH146" s="38">
        <v>5.0000000000000001E-3</v>
      </c>
      <c r="AI146" s="38">
        <v>5.0000000000000001E-3</v>
      </c>
      <c r="AJ146" s="50">
        <v>5.0000000000000001E-3</v>
      </c>
      <c r="AK146" s="38"/>
      <c r="AL146" s="38"/>
      <c r="AN146" s="260">
        <f t="shared" si="7"/>
        <v>0.26000000000000012</v>
      </c>
      <c r="AO146" s="8">
        <v>86400</v>
      </c>
      <c r="AP146" s="261">
        <f t="shared" si="8"/>
        <v>22464.000000000011</v>
      </c>
    </row>
    <row r="147" spans="1:42" x14ac:dyDescent="0.25">
      <c r="A147" s="12"/>
      <c r="B147" s="16"/>
      <c r="C147" s="36" t="s">
        <v>115</v>
      </c>
      <c r="D147" s="37"/>
      <c r="F147" s="38">
        <v>1.4999999999999999E-2</v>
      </c>
      <c r="G147" s="38">
        <v>1.4999999999999999E-2</v>
      </c>
      <c r="H147" s="38">
        <v>1.4999999999999999E-2</v>
      </c>
      <c r="I147" s="38">
        <v>1.4999999999999999E-2</v>
      </c>
      <c r="J147" s="38">
        <v>1.4999999999999999E-2</v>
      </c>
      <c r="K147" s="38">
        <v>1.4999999999999999E-2</v>
      </c>
      <c r="L147" s="38">
        <v>1.4999999999999999E-2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38">
        <v>0</v>
      </c>
      <c r="T147" s="38">
        <v>0</v>
      </c>
      <c r="U147" s="38">
        <v>0</v>
      </c>
      <c r="V147" s="38">
        <v>0</v>
      </c>
      <c r="W147" s="38">
        <v>0</v>
      </c>
      <c r="X147" s="38">
        <v>0</v>
      </c>
      <c r="Y147" s="38">
        <v>0</v>
      </c>
      <c r="Z147" s="38">
        <v>0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50">
        <v>0</v>
      </c>
      <c r="AK147" s="38"/>
      <c r="AL147" s="38"/>
      <c r="AN147" s="260">
        <f t="shared" si="7"/>
        <v>0.105</v>
      </c>
      <c r="AO147" s="8">
        <v>86400</v>
      </c>
      <c r="AP147" s="261">
        <f t="shared" si="8"/>
        <v>9072</v>
      </c>
    </row>
    <row r="148" spans="1:42" x14ac:dyDescent="0.25">
      <c r="A148" s="12"/>
      <c r="B148" s="16"/>
      <c r="C148" s="36" t="s">
        <v>116</v>
      </c>
      <c r="D148" s="37"/>
      <c r="F148" s="38">
        <v>5.0000000000000001E-3</v>
      </c>
      <c r="G148" s="38">
        <v>5.0000000000000001E-3</v>
      </c>
      <c r="H148" s="38">
        <v>5.0000000000000001E-3</v>
      </c>
      <c r="I148" s="38">
        <v>5.0000000000000001E-3</v>
      </c>
      <c r="J148" s="38">
        <v>5.0000000000000001E-3</v>
      </c>
      <c r="K148" s="38">
        <v>5.0000000000000001E-3</v>
      </c>
      <c r="L148" s="38">
        <v>5.0000000000000001E-3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38">
        <v>0</v>
      </c>
      <c r="X148" s="38">
        <v>0</v>
      </c>
      <c r="Y148" s="38">
        <v>0</v>
      </c>
      <c r="Z148" s="38">
        <v>0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50">
        <v>0</v>
      </c>
      <c r="AK148" s="38"/>
      <c r="AL148" s="38"/>
      <c r="AN148" s="260">
        <f t="shared" si="7"/>
        <v>3.5000000000000003E-2</v>
      </c>
      <c r="AO148" s="8">
        <v>86400</v>
      </c>
      <c r="AP148" s="261">
        <f t="shared" si="8"/>
        <v>3024.0000000000005</v>
      </c>
    </row>
    <row r="149" spans="1:42" x14ac:dyDescent="0.25">
      <c r="A149" s="12"/>
      <c r="B149" s="16"/>
      <c r="C149" s="220" t="s">
        <v>117</v>
      </c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46"/>
      <c r="AK149" s="220"/>
      <c r="AL149" s="220"/>
      <c r="AN149" s="260">
        <f t="shared" si="7"/>
        <v>0</v>
      </c>
      <c r="AO149" s="8">
        <v>86400</v>
      </c>
      <c r="AP149" s="261">
        <f t="shared" si="8"/>
        <v>0</v>
      </c>
    </row>
    <row r="150" spans="1:42" x14ac:dyDescent="0.25">
      <c r="A150" s="42"/>
      <c r="B150" s="16"/>
      <c r="C150" s="43"/>
      <c r="D150" s="44"/>
      <c r="X150" s="14"/>
      <c r="Z150" s="14"/>
      <c r="AB150" s="14"/>
      <c r="AC150" s="14"/>
      <c r="AD150" s="14"/>
      <c r="AE150" s="14"/>
      <c r="AG150" s="14"/>
      <c r="AH150" s="14"/>
      <c r="AI150" s="14"/>
      <c r="AJ150" s="54"/>
      <c r="AK150" s="14"/>
      <c r="AL150" s="14"/>
      <c r="AN150" s="260"/>
      <c r="AO150" s="8"/>
      <c r="AP150" s="261"/>
    </row>
    <row r="151" spans="1:42" s="8" customFormat="1" ht="15.75" thickBot="1" x14ac:dyDescent="0.3">
      <c r="A151" s="42"/>
      <c r="B151" s="19"/>
      <c r="C151" s="20" t="s">
        <v>139</v>
      </c>
      <c r="D151" s="243"/>
      <c r="E151" s="46">
        <f>86400*SUM(F151:AJ151)</f>
        <v>52926479.999999993</v>
      </c>
      <c r="F151" s="51">
        <f>F44-SUM(F46:F56)+SUM(F58:F150)</f>
        <v>21.36</v>
      </c>
      <c r="G151" s="51">
        <f t="shared" ref="G151:Y151" si="9">G44-SUM(G46:G56)+SUM(G58:G150)</f>
        <v>21.179999999999996</v>
      </c>
      <c r="H151" s="51">
        <f>H44-SUM(H46:H56)+SUM(H58:H150)</f>
        <v>22.68</v>
      </c>
      <c r="I151" s="51">
        <f t="shared" si="9"/>
        <v>23.199999999999996</v>
      </c>
      <c r="J151" s="51">
        <f t="shared" si="9"/>
        <v>22.97</v>
      </c>
      <c r="K151" s="51">
        <f t="shared" si="9"/>
        <v>23.02</v>
      </c>
      <c r="L151" s="51">
        <f t="shared" si="9"/>
        <v>23.39</v>
      </c>
      <c r="M151" s="51">
        <f t="shared" si="9"/>
        <v>21.935000000000002</v>
      </c>
      <c r="N151" s="51">
        <f t="shared" si="9"/>
        <v>23.415000000000003</v>
      </c>
      <c r="O151" s="51">
        <f t="shared" si="9"/>
        <v>21.825000000000003</v>
      </c>
      <c r="P151" s="51">
        <f t="shared" si="9"/>
        <v>22.275000000000002</v>
      </c>
      <c r="Q151" s="51">
        <f t="shared" si="9"/>
        <v>22.385000000000002</v>
      </c>
      <c r="R151" s="51">
        <f t="shared" si="9"/>
        <v>22.415000000000003</v>
      </c>
      <c r="S151" s="51">
        <f t="shared" si="9"/>
        <v>22.245000000000005</v>
      </c>
      <c r="T151" s="51">
        <f t="shared" si="9"/>
        <v>21.885000000000002</v>
      </c>
      <c r="U151" s="51">
        <f t="shared" si="9"/>
        <v>21.085000000000004</v>
      </c>
      <c r="V151" s="51">
        <f t="shared" si="9"/>
        <v>19.175000000000004</v>
      </c>
      <c r="W151" s="51">
        <f t="shared" si="9"/>
        <v>17.124999999999996</v>
      </c>
      <c r="X151" s="51">
        <f t="shared" si="9"/>
        <v>15.844999999999997</v>
      </c>
      <c r="Y151" s="51">
        <f t="shared" si="9"/>
        <v>15.244999999999997</v>
      </c>
      <c r="Z151" s="51">
        <f>Z44-SUM(Z46:Z56)+SUM(Z58:Z150)</f>
        <v>18.020000000000003</v>
      </c>
      <c r="AA151" s="51">
        <f t="shared" ref="AA151:AG151" si="10">AA44-SUM(AA46:AA56)+SUM(AA58:AA150)</f>
        <v>17.22</v>
      </c>
      <c r="AB151" s="51">
        <f t="shared" si="10"/>
        <v>16.259999999999998</v>
      </c>
      <c r="AC151" s="51">
        <f t="shared" si="10"/>
        <v>15.129999999999999</v>
      </c>
      <c r="AD151" s="51">
        <f t="shared" si="10"/>
        <v>13.54</v>
      </c>
      <c r="AE151" s="51">
        <f t="shared" si="10"/>
        <v>13.29</v>
      </c>
      <c r="AF151" s="51">
        <f t="shared" si="10"/>
        <v>13.31</v>
      </c>
      <c r="AG151" s="51">
        <f t="shared" si="10"/>
        <v>20.780000000000012</v>
      </c>
      <c r="AH151" s="51">
        <f>AH44-SUM(AH46:AH56)+SUM(AH58:AH150)</f>
        <v>20.260000000000012</v>
      </c>
      <c r="AI151" s="51">
        <f t="shared" ref="AI151" si="11">AI44-SUM(AI46:AI56)+SUM(AI58:AI150)</f>
        <v>20.010000000000005</v>
      </c>
      <c r="AJ151" s="52">
        <f>AJ44-SUM(AJ46:AJ56)+SUM(AJ58:AJ150)</f>
        <v>20.100000000000001</v>
      </c>
      <c r="AK151" s="38">
        <f>AVERAGE(F151:AJ151)</f>
        <v>19.76048387096774</v>
      </c>
      <c r="AL151" s="38">
        <f>AK151*1000</f>
        <v>19760.483870967739</v>
      </c>
      <c r="AN151" s="262">
        <f t="shared" si="7"/>
        <v>612.57499999999993</v>
      </c>
      <c r="AO151" s="20">
        <v>86400</v>
      </c>
      <c r="AP151" s="263">
        <f t="shared" si="8"/>
        <v>52926479.999999993</v>
      </c>
    </row>
    <row r="152" spans="1:42" s="8" customFormat="1" ht="16.5" thickTop="1" thickBot="1" x14ac:dyDescent="0.3">
      <c r="A152" s="12"/>
      <c r="D152" s="14"/>
      <c r="E152" s="7"/>
      <c r="F152" s="38"/>
      <c r="G152" s="38"/>
      <c r="H152" s="38"/>
      <c r="I152" s="38"/>
      <c r="J152" s="38"/>
      <c r="K152" s="38"/>
      <c r="L152" s="38"/>
      <c r="M152" s="38"/>
      <c r="N152" s="38"/>
      <c r="O152" s="14"/>
      <c r="P152" s="14"/>
      <c r="Q152" s="14"/>
      <c r="R152" s="14"/>
      <c r="S152" s="14"/>
      <c r="T152" s="14"/>
      <c r="U152" s="38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N152" s="14"/>
      <c r="AP152" s="15"/>
    </row>
    <row r="153" spans="1:42" ht="15.75" thickTop="1" x14ac:dyDescent="0.25">
      <c r="A153" s="12"/>
      <c r="B153" s="23" t="s">
        <v>118</v>
      </c>
      <c r="C153" s="24" t="s">
        <v>119</v>
      </c>
      <c r="D153" s="9">
        <v>0.26</v>
      </c>
      <c r="E153" s="45"/>
      <c r="F153" s="48">
        <v>0</v>
      </c>
      <c r="G153" s="48">
        <v>0</v>
      </c>
      <c r="H153" s="48">
        <v>0</v>
      </c>
      <c r="I153" s="48">
        <v>0</v>
      </c>
      <c r="J153" s="48">
        <v>0.26</v>
      </c>
      <c r="K153" s="48">
        <v>0.26</v>
      </c>
      <c r="L153" s="48">
        <v>0.26</v>
      </c>
      <c r="M153" s="48">
        <v>0</v>
      </c>
      <c r="N153" s="48">
        <v>0.26</v>
      </c>
      <c r="O153" s="48">
        <v>0.26</v>
      </c>
      <c r="P153" s="48">
        <v>0.26</v>
      </c>
      <c r="Q153" s="48">
        <v>0.26</v>
      </c>
      <c r="R153" s="48">
        <v>0.26</v>
      </c>
      <c r="S153" s="48">
        <v>0.26</v>
      </c>
      <c r="T153" s="48">
        <v>0.26</v>
      </c>
      <c r="U153" s="48">
        <v>0.26</v>
      </c>
      <c r="V153" s="48">
        <v>0.26</v>
      </c>
      <c r="W153" s="48">
        <v>0.26</v>
      </c>
      <c r="X153" s="48">
        <v>0</v>
      </c>
      <c r="Y153" s="48">
        <v>0</v>
      </c>
      <c r="Z153" s="48">
        <v>0.26</v>
      </c>
      <c r="AA153" s="48">
        <v>0</v>
      </c>
      <c r="AB153" s="48">
        <v>0</v>
      </c>
      <c r="AC153" s="48">
        <v>0</v>
      </c>
      <c r="AD153" s="48">
        <v>0</v>
      </c>
      <c r="AE153" s="48">
        <v>0</v>
      </c>
      <c r="AF153" s="48">
        <v>0</v>
      </c>
      <c r="AG153" s="48">
        <v>0.26</v>
      </c>
      <c r="AH153" s="48">
        <v>0.26</v>
      </c>
      <c r="AI153" s="48">
        <v>0.26</v>
      </c>
      <c r="AJ153" s="49">
        <v>0.26</v>
      </c>
      <c r="AK153" s="38"/>
      <c r="AL153" s="38"/>
      <c r="AN153" s="258">
        <f t="shared" si="7"/>
        <v>4.6799999999999979</v>
      </c>
      <c r="AO153" s="10">
        <v>86400</v>
      </c>
      <c r="AP153" s="259">
        <f t="shared" si="8"/>
        <v>404351.99999999983</v>
      </c>
    </row>
    <row r="154" spans="1:42" x14ac:dyDescent="0.25">
      <c r="A154" s="12"/>
      <c r="B154" s="16"/>
      <c r="C154" s="17" t="s">
        <v>120</v>
      </c>
      <c r="D154" s="14">
        <v>0.25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0.25</v>
      </c>
      <c r="M154" s="38">
        <v>0.25</v>
      </c>
      <c r="N154" s="38">
        <v>0.25</v>
      </c>
      <c r="O154" s="38">
        <v>0.25</v>
      </c>
      <c r="P154" s="38">
        <v>0.25</v>
      </c>
      <c r="Q154" s="38">
        <v>0.25</v>
      </c>
      <c r="R154" s="38">
        <v>0.25</v>
      </c>
      <c r="S154" s="38">
        <v>0.25</v>
      </c>
      <c r="T154" s="38">
        <v>0.25</v>
      </c>
      <c r="U154" s="38">
        <v>0.25</v>
      </c>
      <c r="V154" s="38">
        <v>0</v>
      </c>
      <c r="W154" s="38">
        <v>0</v>
      </c>
      <c r="X154" s="38">
        <v>0</v>
      </c>
      <c r="Y154" s="38">
        <v>0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0.25</v>
      </c>
      <c r="AH154" s="38">
        <v>0.25</v>
      </c>
      <c r="AI154" s="38">
        <v>0</v>
      </c>
      <c r="AJ154" s="50">
        <v>0</v>
      </c>
      <c r="AK154" s="38"/>
      <c r="AL154" s="38"/>
      <c r="AN154" s="260">
        <f t="shared" si="7"/>
        <v>3</v>
      </c>
      <c r="AO154" s="8">
        <v>86400</v>
      </c>
      <c r="AP154" s="261">
        <f t="shared" si="8"/>
        <v>259200</v>
      </c>
    </row>
    <row r="155" spans="1:42" x14ac:dyDescent="0.25">
      <c r="A155" s="42"/>
      <c r="B155" s="16"/>
      <c r="C155" s="17" t="s">
        <v>121</v>
      </c>
      <c r="D155" s="14">
        <v>0.24</v>
      </c>
      <c r="F155" s="38">
        <v>0</v>
      </c>
      <c r="G155" s="38">
        <v>0</v>
      </c>
      <c r="H155" s="38">
        <v>0</v>
      </c>
      <c r="I155" s="38">
        <v>0</v>
      </c>
      <c r="J155" s="38">
        <v>0.24</v>
      </c>
      <c r="K155" s="38">
        <v>0.24</v>
      </c>
      <c r="L155" s="38">
        <v>0.24</v>
      </c>
      <c r="M155" s="38">
        <v>0</v>
      </c>
      <c r="N155" s="38">
        <v>0.25</v>
      </c>
      <c r="O155" s="38">
        <v>0.25</v>
      </c>
      <c r="P155" s="38">
        <v>0.25</v>
      </c>
      <c r="Q155" s="38">
        <v>0.25</v>
      </c>
      <c r="R155" s="38">
        <v>0.25</v>
      </c>
      <c r="S155" s="38">
        <v>0.25</v>
      </c>
      <c r="T155" s="38">
        <v>0</v>
      </c>
      <c r="U155" s="38">
        <v>0</v>
      </c>
      <c r="V155" s="38">
        <v>0</v>
      </c>
      <c r="W155" s="38">
        <v>0</v>
      </c>
      <c r="X155" s="38">
        <v>0</v>
      </c>
      <c r="Y155" s="38">
        <v>0</v>
      </c>
      <c r="Z155" s="38">
        <v>0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50">
        <v>0</v>
      </c>
      <c r="AK155" s="38"/>
      <c r="AL155" s="38"/>
      <c r="AN155" s="260">
        <f t="shared" si="7"/>
        <v>2.2199999999999998</v>
      </c>
      <c r="AO155" s="8">
        <v>86400</v>
      </c>
      <c r="AP155" s="261">
        <f t="shared" si="8"/>
        <v>191807.99999999997</v>
      </c>
    </row>
    <row r="156" spans="1:42" x14ac:dyDescent="0.25">
      <c r="A156" s="42"/>
      <c r="B156" s="16"/>
      <c r="C156" s="17"/>
      <c r="D156" s="14"/>
      <c r="X156" s="14"/>
      <c r="Z156" s="14"/>
      <c r="AB156" s="14"/>
      <c r="AC156" s="14"/>
      <c r="AD156" s="14"/>
      <c r="AE156" s="14"/>
      <c r="AG156" s="14"/>
      <c r="AH156" s="14"/>
      <c r="AI156" s="14"/>
      <c r="AJ156" s="54"/>
      <c r="AK156" s="14"/>
      <c r="AL156" s="14"/>
      <c r="AN156" s="260"/>
      <c r="AO156" s="8"/>
      <c r="AP156" s="261"/>
    </row>
    <row r="157" spans="1:42" s="8" customFormat="1" ht="15.75" thickBot="1" x14ac:dyDescent="0.3">
      <c r="A157" s="39"/>
      <c r="B157" s="19"/>
      <c r="C157" s="26" t="s">
        <v>139</v>
      </c>
      <c r="D157" s="243"/>
      <c r="E157" s="46">
        <f>86400*SUM(F157:AJ157)</f>
        <v>855359.99999999977</v>
      </c>
      <c r="F157" s="51">
        <f>SUM(F153:F155)</f>
        <v>0</v>
      </c>
      <c r="G157" s="51">
        <f t="shared" ref="G157:AJ157" si="12">SUM(G153:G155)</f>
        <v>0</v>
      </c>
      <c r="H157" s="51">
        <f t="shared" si="12"/>
        <v>0</v>
      </c>
      <c r="I157" s="51">
        <f t="shared" si="12"/>
        <v>0</v>
      </c>
      <c r="J157" s="51">
        <f>SUM(J153:J155)</f>
        <v>0.5</v>
      </c>
      <c r="K157" s="51">
        <f t="shared" si="12"/>
        <v>0.5</v>
      </c>
      <c r="L157" s="51">
        <f t="shared" si="12"/>
        <v>0.75</v>
      </c>
      <c r="M157" s="51">
        <f t="shared" si="12"/>
        <v>0.25</v>
      </c>
      <c r="N157" s="51">
        <f t="shared" si="12"/>
        <v>0.76</v>
      </c>
      <c r="O157" s="51">
        <f>SUM(O153:O155)</f>
        <v>0.76</v>
      </c>
      <c r="P157" s="51">
        <f t="shared" si="12"/>
        <v>0.76</v>
      </c>
      <c r="Q157" s="51">
        <f>SUM(Q153:Q155)</f>
        <v>0.76</v>
      </c>
      <c r="R157" s="51">
        <f t="shared" si="12"/>
        <v>0.76</v>
      </c>
      <c r="S157" s="51">
        <f t="shared" si="12"/>
        <v>0.76</v>
      </c>
      <c r="T157" s="51">
        <f t="shared" si="12"/>
        <v>0.51</v>
      </c>
      <c r="U157" s="51">
        <f t="shared" si="12"/>
        <v>0.51</v>
      </c>
      <c r="V157" s="51">
        <f t="shared" si="12"/>
        <v>0.26</v>
      </c>
      <c r="W157" s="51">
        <f t="shared" si="12"/>
        <v>0.26</v>
      </c>
      <c r="X157" s="51">
        <f t="shared" si="12"/>
        <v>0</v>
      </c>
      <c r="Y157" s="51">
        <f t="shared" si="12"/>
        <v>0</v>
      </c>
      <c r="Z157" s="51">
        <f>SUM(Z153:Z155)</f>
        <v>0.26</v>
      </c>
      <c r="AA157" s="51">
        <f t="shared" si="12"/>
        <v>0</v>
      </c>
      <c r="AB157" s="51">
        <f t="shared" si="12"/>
        <v>0</v>
      </c>
      <c r="AC157" s="51">
        <f t="shared" si="12"/>
        <v>0</v>
      </c>
      <c r="AD157" s="51">
        <f t="shared" si="12"/>
        <v>0</v>
      </c>
      <c r="AE157" s="51">
        <f t="shared" si="12"/>
        <v>0</v>
      </c>
      <c r="AF157" s="51">
        <f t="shared" si="12"/>
        <v>0</v>
      </c>
      <c r="AG157" s="51">
        <f t="shared" si="12"/>
        <v>0.51</v>
      </c>
      <c r="AH157" s="51">
        <f t="shared" si="12"/>
        <v>0.51</v>
      </c>
      <c r="AI157" s="51">
        <f t="shared" si="12"/>
        <v>0.26</v>
      </c>
      <c r="AJ157" s="52">
        <f t="shared" si="12"/>
        <v>0.26</v>
      </c>
      <c r="AK157" s="38"/>
      <c r="AL157" s="38"/>
      <c r="AN157" s="262">
        <f t="shared" si="7"/>
        <v>9.8999999999999968</v>
      </c>
      <c r="AO157" s="20">
        <v>86400</v>
      </c>
      <c r="AP157" s="263">
        <f t="shared" si="8"/>
        <v>855359.99999999977</v>
      </c>
    </row>
    <row r="158" spans="1:42" ht="16.5" thickTop="1" thickBot="1" x14ac:dyDescent="0.3">
      <c r="F158" s="253" t="s">
        <v>408</v>
      </c>
    </row>
    <row r="159" spans="1:42" ht="24.75" thickTop="1" thickBot="1" x14ac:dyDescent="0.4">
      <c r="A159" s="247" t="s">
        <v>425</v>
      </c>
      <c r="B159" s="248"/>
      <c r="C159" s="248"/>
      <c r="D159" s="249" t="s">
        <v>405</v>
      </c>
      <c r="E159" s="250">
        <f t="shared" ref="E159:AJ159" si="13">E157+E151+E40+E22+E11</f>
        <v>111576960</v>
      </c>
      <c r="F159" s="251">
        <f t="shared" si="13"/>
        <v>41.449999999999996</v>
      </c>
      <c r="G159" s="251">
        <f t="shared" si="13"/>
        <v>40.559999999999995</v>
      </c>
      <c r="H159" s="251">
        <f t="shared" si="13"/>
        <v>42.379999999999995</v>
      </c>
      <c r="I159" s="251">
        <f t="shared" si="13"/>
        <v>43.05</v>
      </c>
      <c r="J159" s="251">
        <f t="shared" si="13"/>
        <v>44</v>
      </c>
      <c r="K159" s="251">
        <f t="shared" si="13"/>
        <v>44.32</v>
      </c>
      <c r="L159" s="251">
        <f t="shared" si="13"/>
        <v>45.66</v>
      </c>
      <c r="M159" s="251">
        <f t="shared" si="13"/>
        <v>44.785000000000004</v>
      </c>
      <c r="N159" s="251">
        <f t="shared" si="13"/>
        <v>47.525000000000006</v>
      </c>
      <c r="O159" s="251">
        <f t="shared" si="13"/>
        <v>46.105000000000011</v>
      </c>
      <c r="P159" s="251">
        <f t="shared" si="13"/>
        <v>46.015000000000008</v>
      </c>
      <c r="Q159" s="251">
        <f t="shared" si="13"/>
        <v>45.225000000000009</v>
      </c>
      <c r="R159" s="251">
        <f t="shared" si="13"/>
        <v>45.39500000000001</v>
      </c>
      <c r="S159" s="251">
        <f t="shared" si="13"/>
        <v>46.104999999999997</v>
      </c>
      <c r="T159" s="251">
        <f t="shared" si="13"/>
        <v>45.664999999999999</v>
      </c>
      <c r="U159" s="251">
        <f t="shared" si="13"/>
        <v>44.635000000000005</v>
      </c>
      <c r="V159" s="251">
        <f t="shared" si="13"/>
        <v>42.07500000000001</v>
      </c>
      <c r="W159" s="251">
        <f t="shared" si="13"/>
        <v>39.215000000000003</v>
      </c>
      <c r="X159" s="251">
        <f t="shared" si="13"/>
        <v>37.675000000000004</v>
      </c>
      <c r="Y159" s="251">
        <f t="shared" si="13"/>
        <v>37.185000000000002</v>
      </c>
      <c r="Z159" s="251">
        <f t="shared" si="13"/>
        <v>40.295000000000009</v>
      </c>
      <c r="AA159" s="251">
        <f t="shared" si="13"/>
        <v>39.184999999999995</v>
      </c>
      <c r="AB159" s="251">
        <f t="shared" si="13"/>
        <v>38.114999999999995</v>
      </c>
      <c r="AC159" s="251">
        <f t="shared" si="13"/>
        <v>36.085000000000001</v>
      </c>
      <c r="AD159" s="251">
        <f t="shared" si="13"/>
        <v>33.844999999999999</v>
      </c>
      <c r="AE159" s="251">
        <f t="shared" si="13"/>
        <v>33.575000000000003</v>
      </c>
      <c r="AF159" s="251">
        <f t="shared" si="13"/>
        <v>34.034999999999997</v>
      </c>
      <c r="AG159" s="251">
        <f t="shared" si="13"/>
        <v>42.560000000000016</v>
      </c>
      <c r="AH159" s="251">
        <f t="shared" si="13"/>
        <v>42.220000000000013</v>
      </c>
      <c r="AI159" s="251">
        <f t="shared" si="13"/>
        <v>41.59</v>
      </c>
      <c r="AJ159" s="252">
        <f t="shared" si="13"/>
        <v>40.870000000000005</v>
      </c>
      <c r="AK159" s="333"/>
      <c r="AL159" s="333"/>
      <c r="AP159" s="28">
        <f>SUM(AP157+AP151+AP40+AP22+AP11)</f>
        <v>111576960</v>
      </c>
    </row>
    <row r="160" spans="1:42" ht="16.5" thickTop="1" thickBot="1" x14ac:dyDescent="0.3">
      <c r="E160" s="244" t="s">
        <v>414</v>
      </c>
      <c r="F160" s="238">
        <f t="shared" ref="F160:AJ160" si="14">86400*F159</f>
        <v>3581279.9999999995</v>
      </c>
      <c r="G160" s="239">
        <f t="shared" si="14"/>
        <v>3504383.9999999995</v>
      </c>
      <c r="H160" s="239">
        <f>86400*H159</f>
        <v>3661631.9999999995</v>
      </c>
      <c r="I160" s="239">
        <f>86400*I159</f>
        <v>3719519.9999999995</v>
      </c>
      <c r="J160" s="239">
        <f t="shared" si="14"/>
        <v>3801600</v>
      </c>
      <c r="K160" s="239">
        <f t="shared" si="14"/>
        <v>3829248</v>
      </c>
      <c r="L160" s="239">
        <f t="shared" si="14"/>
        <v>3945023.9999999995</v>
      </c>
      <c r="M160" s="239">
        <f t="shared" si="14"/>
        <v>3869424.0000000005</v>
      </c>
      <c r="N160" s="239">
        <f t="shared" si="14"/>
        <v>4106160.0000000005</v>
      </c>
      <c r="O160" s="239">
        <f t="shared" si="14"/>
        <v>3983472.0000000009</v>
      </c>
      <c r="P160" s="239">
        <f t="shared" si="14"/>
        <v>3975696.0000000005</v>
      </c>
      <c r="Q160" s="239">
        <f t="shared" si="14"/>
        <v>3907440.0000000009</v>
      </c>
      <c r="R160" s="239">
        <f t="shared" si="14"/>
        <v>3922128.0000000009</v>
      </c>
      <c r="S160" s="239">
        <f t="shared" si="14"/>
        <v>3983471.9999999995</v>
      </c>
      <c r="T160" s="239">
        <f t="shared" si="14"/>
        <v>3945456</v>
      </c>
      <c r="U160" s="255">
        <f t="shared" si="14"/>
        <v>3856464.0000000005</v>
      </c>
      <c r="V160" s="239">
        <f t="shared" si="14"/>
        <v>3635280.0000000009</v>
      </c>
      <c r="W160" s="239">
        <f t="shared" si="14"/>
        <v>3388176.0000000005</v>
      </c>
      <c r="X160" s="239">
        <f t="shared" si="14"/>
        <v>3255120.0000000005</v>
      </c>
      <c r="Y160" s="239">
        <f t="shared" si="14"/>
        <v>3212784</v>
      </c>
      <c r="Z160" s="239">
        <f t="shared" si="14"/>
        <v>3481488.0000000009</v>
      </c>
      <c r="AA160" s="239">
        <f t="shared" si="14"/>
        <v>3385583.9999999995</v>
      </c>
      <c r="AB160" s="239">
        <f t="shared" si="14"/>
        <v>3293135.9999999995</v>
      </c>
      <c r="AC160" s="239">
        <f t="shared" si="14"/>
        <v>3117744</v>
      </c>
      <c r="AD160" s="239">
        <f t="shared" si="14"/>
        <v>2924208</v>
      </c>
      <c r="AE160" s="239">
        <f t="shared" si="14"/>
        <v>2900880.0000000005</v>
      </c>
      <c r="AF160" s="239">
        <f t="shared" si="14"/>
        <v>2940623.9999999995</v>
      </c>
      <c r="AG160" s="239">
        <f t="shared" si="14"/>
        <v>3677184.0000000014</v>
      </c>
      <c r="AH160" s="239">
        <f t="shared" si="14"/>
        <v>3647808.0000000009</v>
      </c>
      <c r="AI160" s="239">
        <f t="shared" si="14"/>
        <v>3593376.0000000005</v>
      </c>
      <c r="AJ160" s="240">
        <f t="shared" si="14"/>
        <v>3531168.0000000005</v>
      </c>
      <c r="AK160" s="334"/>
      <c r="AL160" s="334"/>
      <c r="AM160" s="241"/>
    </row>
    <row r="161" spans="5:39" ht="15.75" thickTop="1" x14ac:dyDescent="0.25">
      <c r="E161" s="245" t="s">
        <v>404</v>
      </c>
      <c r="AM161" s="241"/>
    </row>
  </sheetData>
  <conditionalFormatting sqref="F5:AL6 F8:AL9">
    <cfRule type="cellIs" dxfId="38" priority="27" operator="greaterThan">
      <formula>0</formula>
    </cfRule>
  </conditionalFormatting>
  <conditionalFormatting sqref="F13:AL14 F16:AL18">
    <cfRule type="cellIs" dxfId="37" priority="26" operator="greaterThan">
      <formula>0</formula>
    </cfRule>
  </conditionalFormatting>
  <conditionalFormatting sqref="F27:AL38">
    <cfRule type="cellIs" dxfId="36" priority="25" operator="greaterThan">
      <formula>0</formula>
    </cfRule>
  </conditionalFormatting>
  <conditionalFormatting sqref="AJ97:AL126 AG128:AL129 AG131:AL131 AG133:AL133 AG135:AL136 AG138:AL141 AG145:AL148 F44:AL94 AG124:AI126">
    <cfRule type="cellIs" dxfId="35" priority="24" operator="greaterThan">
      <formula>0</formula>
    </cfRule>
  </conditionalFormatting>
  <conditionalFormatting sqref="F153:AL155">
    <cfRule type="cellIs" dxfId="34" priority="23" operator="greaterThan">
      <formula>0</formula>
    </cfRule>
  </conditionalFormatting>
  <conditionalFormatting sqref="F97:F126 F128:F129 F131 F133 F135:F136 F138:F141 F145:F148">
    <cfRule type="cellIs" dxfId="33" priority="22" operator="greaterThan">
      <formula>0</formula>
    </cfRule>
  </conditionalFormatting>
  <conditionalFormatting sqref="M97:M126 M128:M129 M131 M133 M135:M136 M138:M141 M145:M148">
    <cfRule type="cellIs" dxfId="32" priority="15" operator="greaterThan">
      <formula>0</formula>
    </cfRule>
  </conditionalFormatting>
  <conditionalFormatting sqref="S123:Y125 AG97:AI123 Z123:AF124">
    <cfRule type="cellIs" dxfId="31" priority="14" operator="greaterThan">
      <formula>0</formula>
    </cfRule>
  </conditionalFormatting>
  <conditionalFormatting sqref="F25:AL25">
    <cfRule type="cellIs" dxfId="30" priority="11" operator="greaterThan">
      <formula>0</formula>
    </cfRule>
  </conditionalFormatting>
  <conditionalFormatting sqref="Z125:AF125">
    <cfRule type="cellIs" dxfId="29" priority="5" operator="greaterThan">
      <formula>0</formula>
    </cfRule>
  </conditionalFormatting>
  <conditionalFormatting sqref="F24:AL24">
    <cfRule type="cellIs" dxfId="28" priority="3" operator="greaterThan">
      <formula>0</formula>
    </cfRule>
  </conditionalFormatting>
  <conditionalFormatting sqref="G97:L126 G128:L129 G131:L131 G133:L133 G135:L136 G138:L141 G145:L148">
    <cfRule type="cellIs" dxfId="27" priority="2" operator="greaterThan">
      <formula>0</formula>
    </cfRule>
  </conditionalFormatting>
  <conditionalFormatting sqref="N97:R126 S97:AF122 S126:AF126 N128:AF129 N131:AF131 N133:AF133 N135:AF136 N138:AF141 N145:AF148">
    <cfRule type="cellIs" dxfId="26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</sheetPr>
  <dimension ref="A1:AP161"/>
  <sheetViews>
    <sheetView zoomScaleNormal="100" workbookViewId="0">
      <pane xSplit="5" ySplit="4" topLeftCell="G79" activePane="bottomRight" state="frozen"/>
      <selection pane="topRight" activeCell="O1" sqref="O1"/>
      <selection pane="bottomLeft" activeCell="A4" sqref="A4"/>
      <selection pane="bottomRight" activeCell="C90" sqref="C90"/>
    </sheetView>
  </sheetViews>
  <sheetFormatPr defaultRowHeight="15" x14ac:dyDescent="0.25"/>
  <cols>
    <col min="1" max="1" width="18.140625" customWidth="1"/>
    <col min="2" max="2" width="22.28515625" bestFit="1" customWidth="1"/>
    <col min="3" max="3" width="40.42578125" bestFit="1" customWidth="1"/>
    <col min="4" max="4" width="11.42578125" style="4" bestFit="1" customWidth="1"/>
    <col min="5" max="5" width="17.42578125" style="7" customWidth="1"/>
    <col min="6" max="14" width="9.140625" style="38" customWidth="1"/>
    <col min="15" max="16" width="9.140625" style="14" customWidth="1"/>
    <col min="17" max="20" width="9.140625" style="14"/>
    <col min="21" max="21" width="9.140625" style="38"/>
    <col min="22" max="23" width="9.140625" style="14"/>
    <col min="24" max="26" width="9.140625" style="4"/>
    <col min="27" max="27" width="9.140625" style="14"/>
    <col min="28" max="28" width="9.140625" style="4"/>
    <col min="29" max="29" width="9.140625" style="14"/>
    <col min="30" max="30" width="9.140625" style="4" customWidth="1"/>
    <col min="31" max="37" width="9.140625" style="4"/>
    <col min="38" max="38" width="9.5703125" style="4" bestFit="1" customWidth="1"/>
    <col min="42" max="42" width="13.5703125" customWidth="1"/>
    <col min="248" max="248" width="13.42578125" bestFit="1" customWidth="1"/>
    <col min="249" max="249" width="22.28515625" bestFit="1" customWidth="1"/>
    <col min="250" max="250" width="27.5703125" bestFit="1" customWidth="1"/>
    <col min="251" max="251" width="9.7109375" bestFit="1" customWidth="1"/>
    <col min="252" max="253" width="9.7109375" customWidth="1"/>
    <col min="254" max="254" width="14.140625" customWidth="1"/>
    <col min="255" max="255" width="15.42578125" bestFit="1" customWidth="1"/>
    <col min="256" max="256" width="15.140625" bestFit="1" customWidth="1"/>
    <col min="257" max="258" width="11.28515625" bestFit="1" customWidth="1"/>
    <col min="259" max="259" width="12" customWidth="1"/>
    <col min="260" max="260" width="13.140625" customWidth="1"/>
    <col min="261" max="266" width="7.7109375" customWidth="1"/>
    <col min="267" max="267" width="8.5703125" bestFit="1" customWidth="1"/>
    <col min="268" max="269" width="7.7109375" customWidth="1"/>
    <col min="270" max="270" width="8.5703125" bestFit="1" customWidth="1"/>
    <col min="271" max="271" width="7.7109375" customWidth="1"/>
    <col min="504" max="504" width="13.42578125" bestFit="1" customWidth="1"/>
    <col min="505" max="505" width="22.28515625" bestFit="1" customWidth="1"/>
    <col min="506" max="506" width="27.5703125" bestFit="1" customWidth="1"/>
    <col min="507" max="507" width="9.7109375" bestFit="1" customWidth="1"/>
    <col min="508" max="509" width="9.7109375" customWidth="1"/>
    <col min="510" max="510" width="14.140625" customWidth="1"/>
    <col min="511" max="511" width="15.42578125" bestFit="1" customWidth="1"/>
    <col min="512" max="512" width="15.140625" bestFit="1" customWidth="1"/>
    <col min="513" max="514" width="11.28515625" bestFit="1" customWidth="1"/>
    <col min="515" max="515" width="12" customWidth="1"/>
    <col min="516" max="516" width="13.140625" customWidth="1"/>
    <col min="517" max="522" width="7.7109375" customWidth="1"/>
    <col min="523" max="523" width="8.5703125" bestFit="1" customWidth="1"/>
    <col min="524" max="525" width="7.7109375" customWidth="1"/>
    <col min="526" max="526" width="8.5703125" bestFit="1" customWidth="1"/>
    <col min="527" max="527" width="7.7109375" customWidth="1"/>
    <col min="760" max="760" width="13.42578125" bestFit="1" customWidth="1"/>
    <col min="761" max="761" width="22.28515625" bestFit="1" customWidth="1"/>
    <col min="762" max="762" width="27.5703125" bestFit="1" customWidth="1"/>
    <col min="763" max="763" width="9.7109375" bestFit="1" customWidth="1"/>
    <col min="764" max="765" width="9.7109375" customWidth="1"/>
    <col min="766" max="766" width="14.140625" customWidth="1"/>
    <col min="767" max="767" width="15.42578125" bestFit="1" customWidth="1"/>
    <col min="768" max="768" width="15.140625" bestFit="1" customWidth="1"/>
    <col min="769" max="770" width="11.28515625" bestFit="1" customWidth="1"/>
    <col min="771" max="771" width="12" customWidth="1"/>
    <col min="772" max="772" width="13.140625" customWidth="1"/>
    <col min="773" max="778" width="7.7109375" customWidth="1"/>
    <col min="779" max="779" width="8.5703125" bestFit="1" customWidth="1"/>
    <col min="780" max="781" width="7.7109375" customWidth="1"/>
    <col min="782" max="782" width="8.5703125" bestFit="1" customWidth="1"/>
    <col min="783" max="783" width="7.7109375" customWidth="1"/>
    <col min="1016" max="1016" width="13.42578125" bestFit="1" customWidth="1"/>
    <col min="1017" max="1017" width="22.28515625" bestFit="1" customWidth="1"/>
    <col min="1018" max="1018" width="27.5703125" bestFit="1" customWidth="1"/>
    <col min="1019" max="1019" width="9.7109375" bestFit="1" customWidth="1"/>
    <col min="1020" max="1021" width="9.7109375" customWidth="1"/>
    <col min="1022" max="1022" width="14.140625" customWidth="1"/>
    <col min="1023" max="1023" width="15.42578125" bestFit="1" customWidth="1"/>
    <col min="1024" max="1024" width="15.140625" bestFit="1" customWidth="1"/>
    <col min="1025" max="1026" width="11.28515625" bestFit="1" customWidth="1"/>
    <col min="1027" max="1027" width="12" customWidth="1"/>
    <col min="1028" max="1028" width="13.140625" customWidth="1"/>
    <col min="1029" max="1034" width="7.7109375" customWidth="1"/>
    <col min="1035" max="1035" width="8.5703125" bestFit="1" customWidth="1"/>
    <col min="1036" max="1037" width="7.7109375" customWidth="1"/>
    <col min="1038" max="1038" width="8.5703125" bestFit="1" customWidth="1"/>
    <col min="1039" max="1039" width="7.7109375" customWidth="1"/>
    <col min="1272" max="1272" width="13.42578125" bestFit="1" customWidth="1"/>
    <col min="1273" max="1273" width="22.28515625" bestFit="1" customWidth="1"/>
    <col min="1274" max="1274" width="27.5703125" bestFit="1" customWidth="1"/>
    <col min="1275" max="1275" width="9.7109375" bestFit="1" customWidth="1"/>
    <col min="1276" max="1277" width="9.7109375" customWidth="1"/>
    <col min="1278" max="1278" width="14.140625" customWidth="1"/>
    <col min="1279" max="1279" width="15.42578125" bestFit="1" customWidth="1"/>
    <col min="1280" max="1280" width="15.140625" bestFit="1" customWidth="1"/>
    <col min="1281" max="1282" width="11.28515625" bestFit="1" customWidth="1"/>
    <col min="1283" max="1283" width="12" customWidth="1"/>
    <col min="1284" max="1284" width="13.140625" customWidth="1"/>
    <col min="1285" max="1290" width="7.7109375" customWidth="1"/>
    <col min="1291" max="1291" width="8.5703125" bestFit="1" customWidth="1"/>
    <col min="1292" max="1293" width="7.7109375" customWidth="1"/>
    <col min="1294" max="1294" width="8.5703125" bestFit="1" customWidth="1"/>
    <col min="1295" max="1295" width="7.7109375" customWidth="1"/>
    <col min="1528" max="1528" width="13.42578125" bestFit="1" customWidth="1"/>
    <col min="1529" max="1529" width="22.28515625" bestFit="1" customWidth="1"/>
    <col min="1530" max="1530" width="27.5703125" bestFit="1" customWidth="1"/>
    <col min="1531" max="1531" width="9.7109375" bestFit="1" customWidth="1"/>
    <col min="1532" max="1533" width="9.7109375" customWidth="1"/>
    <col min="1534" max="1534" width="14.140625" customWidth="1"/>
    <col min="1535" max="1535" width="15.42578125" bestFit="1" customWidth="1"/>
    <col min="1536" max="1536" width="15.140625" bestFit="1" customWidth="1"/>
    <col min="1537" max="1538" width="11.28515625" bestFit="1" customWidth="1"/>
    <col min="1539" max="1539" width="12" customWidth="1"/>
    <col min="1540" max="1540" width="13.140625" customWidth="1"/>
    <col min="1541" max="1546" width="7.7109375" customWidth="1"/>
    <col min="1547" max="1547" width="8.5703125" bestFit="1" customWidth="1"/>
    <col min="1548" max="1549" width="7.7109375" customWidth="1"/>
    <col min="1550" max="1550" width="8.5703125" bestFit="1" customWidth="1"/>
    <col min="1551" max="1551" width="7.7109375" customWidth="1"/>
    <col min="1784" max="1784" width="13.42578125" bestFit="1" customWidth="1"/>
    <col min="1785" max="1785" width="22.28515625" bestFit="1" customWidth="1"/>
    <col min="1786" max="1786" width="27.5703125" bestFit="1" customWidth="1"/>
    <col min="1787" max="1787" width="9.7109375" bestFit="1" customWidth="1"/>
    <col min="1788" max="1789" width="9.7109375" customWidth="1"/>
    <col min="1790" max="1790" width="14.140625" customWidth="1"/>
    <col min="1791" max="1791" width="15.42578125" bestFit="1" customWidth="1"/>
    <col min="1792" max="1792" width="15.140625" bestFit="1" customWidth="1"/>
    <col min="1793" max="1794" width="11.28515625" bestFit="1" customWidth="1"/>
    <col min="1795" max="1795" width="12" customWidth="1"/>
    <col min="1796" max="1796" width="13.140625" customWidth="1"/>
    <col min="1797" max="1802" width="7.7109375" customWidth="1"/>
    <col min="1803" max="1803" width="8.5703125" bestFit="1" customWidth="1"/>
    <col min="1804" max="1805" width="7.7109375" customWidth="1"/>
    <col min="1806" max="1806" width="8.5703125" bestFit="1" customWidth="1"/>
    <col min="1807" max="1807" width="7.7109375" customWidth="1"/>
    <col min="2040" max="2040" width="13.42578125" bestFit="1" customWidth="1"/>
    <col min="2041" max="2041" width="22.28515625" bestFit="1" customWidth="1"/>
    <col min="2042" max="2042" width="27.5703125" bestFit="1" customWidth="1"/>
    <col min="2043" max="2043" width="9.7109375" bestFit="1" customWidth="1"/>
    <col min="2044" max="2045" width="9.7109375" customWidth="1"/>
    <col min="2046" max="2046" width="14.140625" customWidth="1"/>
    <col min="2047" max="2047" width="15.42578125" bestFit="1" customWidth="1"/>
    <col min="2048" max="2048" width="15.140625" bestFit="1" customWidth="1"/>
    <col min="2049" max="2050" width="11.28515625" bestFit="1" customWidth="1"/>
    <col min="2051" max="2051" width="12" customWidth="1"/>
    <col min="2052" max="2052" width="13.140625" customWidth="1"/>
    <col min="2053" max="2058" width="7.7109375" customWidth="1"/>
    <col min="2059" max="2059" width="8.5703125" bestFit="1" customWidth="1"/>
    <col min="2060" max="2061" width="7.7109375" customWidth="1"/>
    <col min="2062" max="2062" width="8.5703125" bestFit="1" customWidth="1"/>
    <col min="2063" max="2063" width="7.7109375" customWidth="1"/>
    <col min="2296" max="2296" width="13.42578125" bestFit="1" customWidth="1"/>
    <col min="2297" max="2297" width="22.28515625" bestFit="1" customWidth="1"/>
    <col min="2298" max="2298" width="27.5703125" bestFit="1" customWidth="1"/>
    <col min="2299" max="2299" width="9.7109375" bestFit="1" customWidth="1"/>
    <col min="2300" max="2301" width="9.7109375" customWidth="1"/>
    <col min="2302" max="2302" width="14.140625" customWidth="1"/>
    <col min="2303" max="2303" width="15.42578125" bestFit="1" customWidth="1"/>
    <col min="2304" max="2304" width="15.140625" bestFit="1" customWidth="1"/>
    <col min="2305" max="2306" width="11.28515625" bestFit="1" customWidth="1"/>
    <col min="2307" max="2307" width="12" customWidth="1"/>
    <col min="2308" max="2308" width="13.140625" customWidth="1"/>
    <col min="2309" max="2314" width="7.7109375" customWidth="1"/>
    <col min="2315" max="2315" width="8.5703125" bestFit="1" customWidth="1"/>
    <col min="2316" max="2317" width="7.7109375" customWidth="1"/>
    <col min="2318" max="2318" width="8.5703125" bestFit="1" customWidth="1"/>
    <col min="2319" max="2319" width="7.7109375" customWidth="1"/>
    <col min="2552" max="2552" width="13.42578125" bestFit="1" customWidth="1"/>
    <col min="2553" max="2553" width="22.28515625" bestFit="1" customWidth="1"/>
    <col min="2554" max="2554" width="27.5703125" bestFit="1" customWidth="1"/>
    <col min="2555" max="2555" width="9.7109375" bestFit="1" customWidth="1"/>
    <col min="2556" max="2557" width="9.7109375" customWidth="1"/>
    <col min="2558" max="2558" width="14.140625" customWidth="1"/>
    <col min="2559" max="2559" width="15.42578125" bestFit="1" customWidth="1"/>
    <col min="2560" max="2560" width="15.140625" bestFit="1" customWidth="1"/>
    <col min="2561" max="2562" width="11.28515625" bestFit="1" customWidth="1"/>
    <col min="2563" max="2563" width="12" customWidth="1"/>
    <col min="2564" max="2564" width="13.140625" customWidth="1"/>
    <col min="2565" max="2570" width="7.7109375" customWidth="1"/>
    <col min="2571" max="2571" width="8.5703125" bestFit="1" customWidth="1"/>
    <col min="2572" max="2573" width="7.7109375" customWidth="1"/>
    <col min="2574" max="2574" width="8.5703125" bestFit="1" customWidth="1"/>
    <col min="2575" max="2575" width="7.7109375" customWidth="1"/>
    <col min="2808" max="2808" width="13.42578125" bestFit="1" customWidth="1"/>
    <col min="2809" max="2809" width="22.28515625" bestFit="1" customWidth="1"/>
    <col min="2810" max="2810" width="27.5703125" bestFit="1" customWidth="1"/>
    <col min="2811" max="2811" width="9.7109375" bestFit="1" customWidth="1"/>
    <col min="2812" max="2813" width="9.7109375" customWidth="1"/>
    <col min="2814" max="2814" width="14.140625" customWidth="1"/>
    <col min="2815" max="2815" width="15.42578125" bestFit="1" customWidth="1"/>
    <col min="2816" max="2816" width="15.140625" bestFit="1" customWidth="1"/>
    <col min="2817" max="2818" width="11.28515625" bestFit="1" customWidth="1"/>
    <col min="2819" max="2819" width="12" customWidth="1"/>
    <col min="2820" max="2820" width="13.140625" customWidth="1"/>
    <col min="2821" max="2826" width="7.7109375" customWidth="1"/>
    <col min="2827" max="2827" width="8.5703125" bestFit="1" customWidth="1"/>
    <col min="2828" max="2829" width="7.7109375" customWidth="1"/>
    <col min="2830" max="2830" width="8.5703125" bestFit="1" customWidth="1"/>
    <col min="2831" max="2831" width="7.7109375" customWidth="1"/>
    <col min="3064" max="3064" width="13.42578125" bestFit="1" customWidth="1"/>
    <col min="3065" max="3065" width="22.28515625" bestFit="1" customWidth="1"/>
    <col min="3066" max="3066" width="27.5703125" bestFit="1" customWidth="1"/>
    <col min="3067" max="3067" width="9.7109375" bestFit="1" customWidth="1"/>
    <col min="3068" max="3069" width="9.7109375" customWidth="1"/>
    <col min="3070" max="3070" width="14.140625" customWidth="1"/>
    <col min="3071" max="3071" width="15.42578125" bestFit="1" customWidth="1"/>
    <col min="3072" max="3072" width="15.140625" bestFit="1" customWidth="1"/>
    <col min="3073" max="3074" width="11.28515625" bestFit="1" customWidth="1"/>
    <col min="3075" max="3075" width="12" customWidth="1"/>
    <col min="3076" max="3076" width="13.140625" customWidth="1"/>
    <col min="3077" max="3082" width="7.7109375" customWidth="1"/>
    <col min="3083" max="3083" width="8.5703125" bestFit="1" customWidth="1"/>
    <col min="3084" max="3085" width="7.7109375" customWidth="1"/>
    <col min="3086" max="3086" width="8.5703125" bestFit="1" customWidth="1"/>
    <col min="3087" max="3087" width="7.7109375" customWidth="1"/>
    <col min="3320" max="3320" width="13.42578125" bestFit="1" customWidth="1"/>
    <col min="3321" max="3321" width="22.28515625" bestFit="1" customWidth="1"/>
    <col min="3322" max="3322" width="27.5703125" bestFit="1" customWidth="1"/>
    <col min="3323" max="3323" width="9.7109375" bestFit="1" customWidth="1"/>
    <col min="3324" max="3325" width="9.7109375" customWidth="1"/>
    <col min="3326" max="3326" width="14.140625" customWidth="1"/>
    <col min="3327" max="3327" width="15.42578125" bestFit="1" customWidth="1"/>
    <col min="3328" max="3328" width="15.140625" bestFit="1" customWidth="1"/>
    <col min="3329" max="3330" width="11.28515625" bestFit="1" customWidth="1"/>
    <col min="3331" max="3331" width="12" customWidth="1"/>
    <col min="3332" max="3332" width="13.140625" customWidth="1"/>
    <col min="3333" max="3338" width="7.7109375" customWidth="1"/>
    <col min="3339" max="3339" width="8.5703125" bestFit="1" customWidth="1"/>
    <col min="3340" max="3341" width="7.7109375" customWidth="1"/>
    <col min="3342" max="3342" width="8.5703125" bestFit="1" customWidth="1"/>
    <col min="3343" max="3343" width="7.7109375" customWidth="1"/>
    <col min="3576" max="3576" width="13.42578125" bestFit="1" customWidth="1"/>
    <col min="3577" max="3577" width="22.28515625" bestFit="1" customWidth="1"/>
    <col min="3578" max="3578" width="27.5703125" bestFit="1" customWidth="1"/>
    <col min="3579" max="3579" width="9.7109375" bestFit="1" customWidth="1"/>
    <col min="3580" max="3581" width="9.7109375" customWidth="1"/>
    <col min="3582" max="3582" width="14.140625" customWidth="1"/>
    <col min="3583" max="3583" width="15.42578125" bestFit="1" customWidth="1"/>
    <col min="3584" max="3584" width="15.140625" bestFit="1" customWidth="1"/>
    <col min="3585" max="3586" width="11.28515625" bestFit="1" customWidth="1"/>
    <col min="3587" max="3587" width="12" customWidth="1"/>
    <col min="3588" max="3588" width="13.140625" customWidth="1"/>
    <col min="3589" max="3594" width="7.7109375" customWidth="1"/>
    <col min="3595" max="3595" width="8.5703125" bestFit="1" customWidth="1"/>
    <col min="3596" max="3597" width="7.7109375" customWidth="1"/>
    <col min="3598" max="3598" width="8.5703125" bestFit="1" customWidth="1"/>
    <col min="3599" max="3599" width="7.7109375" customWidth="1"/>
    <col min="3832" max="3832" width="13.42578125" bestFit="1" customWidth="1"/>
    <col min="3833" max="3833" width="22.28515625" bestFit="1" customWidth="1"/>
    <col min="3834" max="3834" width="27.5703125" bestFit="1" customWidth="1"/>
    <col min="3835" max="3835" width="9.7109375" bestFit="1" customWidth="1"/>
    <col min="3836" max="3837" width="9.7109375" customWidth="1"/>
    <col min="3838" max="3838" width="14.140625" customWidth="1"/>
    <col min="3839" max="3839" width="15.42578125" bestFit="1" customWidth="1"/>
    <col min="3840" max="3840" width="15.140625" bestFit="1" customWidth="1"/>
    <col min="3841" max="3842" width="11.28515625" bestFit="1" customWidth="1"/>
    <col min="3843" max="3843" width="12" customWidth="1"/>
    <col min="3844" max="3844" width="13.140625" customWidth="1"/>
    <col min="3845" max="3850" width="7.7109375" customWidth="1"/>
    <col min="3851" max="3851" width="8.5703125" bestFit="1" customWidth="1"/>
    <col min="3852" max="3853" width="7.7109375" customWidth="1"/>
    <col min="3854" max="3854" width="8.5703125" bestFit="1" customWidth="1"/>
    <col min="3855" max="3855" width="7.7109375" customWidth="1"/>
    <col min="4088" max="4088" width="13.42578125" bestFit="1" customWidth="1"/>
    <col min="4089" max="4089" width="22.28515625" bestFit="1" customWidth="1"/>
    <col min="4090" max="4090" width="27.5703125" bestFit="1" customWidth="1"/>
    <col min="4091" max="4091" width="9.7109375" bestFit="1" customWidth="1"/>
    <col min="4092" max="4093" width="9.7109375" customWidth="1"/>
    <col min="4094" max="4094" width="14.140625" customWidth="1"/>
    <col min="4095" max="4095" width="15.42578125" bestFit="1" customWidth="1"/>
    <col min="4096" max="4096" width="15.140625" bestFit="1" customWidth="1"/>
    <col min="4097" max="4098" width="11.28515625" bestFit="1" customWidth="1"/>
    <col min="4099" max="4099" width="12" customWidth="1"/>
    <col min="4100" max="4100" width="13.140625" customWidth="1"/>
    <col min="4101" max="4106" width="7.7109375" customWidth="1"/>
    <col min="4107" max="4107" width="8.5703125" bestFit="1" customWidth="1"/>
    <col min="4108" max="4109" width="7.7109375" customWidth="1"/>
    <col min="4110" max="4110" width="8.5703125" bestFit="1" customWidth="1"/>
    <col min="4111" max="4111" width="7.7109375" customWidth="1"/>
    <col min="4344" max="4344" width="13.42578125" bestFit="1" customWidth="1"/>
    <col min="4345" max="4345" width="22.28515625" bestFit="1" customWidth="1"/>
    <col min="4346" max="4346" width="27.5703125" bestFit="1" customWidth="1"/>
    <col min="4347" max="4347" width="9.7109375" bestFit="1" customWidth="1"/>
    <col min="4348" max="4349" width="9.7109375" customWidth="1"/>
    <col min="4350" max="4350" width="14.140625" customWidth="1"/>
    <col min="4351" max="4351" width="15.42578125" bestFit="1" customWidth="1"/>
    <col min="4352" max="4352" width="15.140625" bestFit="1" customWidth="1"/>
    <col min="4353" max="4354" width="11.28515625" bestFit="1" customWidth="1"/>
    <col min="4355" max="4355" width="12" customWidth="1"/>
    <col min="4356" max="4356" width="13.140625" customWidth="1"/>
    <col min="4357" max="4362" width="7.7109375" customWidth="1"/>
    <col min="4363" max="4363" width="8.5703125" bestFit="1" customWidth="1"/>
    <col min="4364" max="4365" width="7.7109375" customWidth="1"/>
    <col min="4366" max="4366" width="8.5703125" bestFit="1" customWidth="1"/>
    <col min="4367" max="4367" width="7.7109375" customWidth="1"/>
    <col min="4600" max="4600" width="13.42578125" bestFit="1" customWidth="1"/>
    <col min="4601" max="4601" width="22.28515625" bestFit="1" customWidth="1"/>
    <col min="4602" max="4602" width="27.5703125" bestFit="1" customWidth="1"/>
    <col min="4603" max="4603" width="9.7109375" bestFit="1" customWidth="1"/>
    <col min="4604" max="4605" width="9.7109375" customWidth="1"/>
    <col min="4606" max="4606" width="14.140625" customWidth="1"/>
    <col min="4607" max="4607" width="15.42578125" bestFit="1" customWidth="1"/>
    <col min="4608" max="4608" width="15.140625" bestFit="1" customWidth="1"/>
    <col min="4609" max="4610" width="11.28515625" bestFit="1" customWidth="1"/>
    <col min="4611" max="4611" width="12" customWidth="1"/>
    <col min="4612" max="4612" width="13.140625" customWidth="1"/>
    <col min="4613" max="4618" width="7.7109375" customWidth="1"/>
    <col min="4619" max="4619" width="8.5703125" bestFit="1" customWidth="1"/>
    <col min="4620" max="4621" width="7.7109375" customWidth="1"/>
    <col min="4622" max="4622" width="8.5703125" bestFit="1" customWidth="1"/>
    <col min="4623" max="4623" width="7.7109375" customWidth="1"/>
    <col min="4856" max="4856" width="13.42578125" bestFit="1" customWidth="1"/>
    <col min="4857" max="4857" width="22.28515625" bestFit="1" customWidth="1"/>
    <col min="4858" max="4858" width="27.5703125" bestFit="1" customWidth="1"/>
    <col min="4859" max="4859" width="9.7109375" bestFit="1" customWidth="1"/>
    <col min="4860" max="4861" width="9.7109375" customWidth="1"/>
    <col min="4862" max="4862" width="14.140625" customWidth="1"/>
    <col min="4863" max="4863" width="15.42578125" bestFit="1" customWidth="1"/>
    <col min="4864" max="4864" width="15.140625" bestFit="1" customWidth="1"/>
    <col min="4865" max="4866" width="11.28515625" bestFit="1" customWidth="1"/>
    <col min="4867" max="4867" width="12" customWidth="1"/>
    <col min="4868" max="4868" width="13.140625" customWidth="1"/>
    <col min="4869" max="4874" width="7.7109375" customWidth="1"/>
    <col min="4875" max="4875" width="8.5703125" bestFit="1" customWidth="1"/>
    <col min="4876" max="4877" width="7.7109375" customWidth="1"/>
    <col min="4878" max="4878" width="8.5703125" bestFit="1" customWidth="1"/>
    <col min="4879" max="4879" width="7.7109375" customWidth="1"/>
    <col min="5112" max="5112" width="13.42578125" bestFit="1" customWidth="1"/>
    <col min="5113" max="5113" width="22.28515625" bestFit="1" customWidth="1"/>
    <col min="5114" max="5114" width="27.5703125" bestFit="1" customWidth="1"/>
    <col min="5115" max="5115" width="9.7109375" bestFit="1" customWidth="1"/>
    <col min="5116" max="5117" width="9.7109375" customWidth="1"/>
    <col min="5118" max="5118" width="14.140625" customWidth="1"/>
    <col min="5119" max="5119" width="15.42578125" bestFit="1" customWidth="1"/>
    <col min="5120" max="5120" width="15.140625" bestFit="1" customWidth="1"/>
    <col min="5121" max="5122" width="11.28515625" bestFit="1" customWidth="1"/>
    <col min="5123" max="5123" width="12" customWidth="1"/>
    <col min="5124" max="5124" width="13.140625" customWidth="1"/>
    <col min="5125" max="5130" width="7.7109375" customWidth="1"/>
    <col min="5131" max="5131" width="8.5703125" bestFit="1" customWidth="1"/>
    <col min="5132" max="5133" width="7.7109375" customWidth="1"/>
    <col min="5134" max="5134" width="8.5703125" bestFit="1" customWidth="1"/>
    <col min="5135" max="5135" width="7.7109375" customWidth="1"/>
    <col min="5368" max="5368" width="13.42578125" bestFit="1" customWidth="1"/>
    <col min="5369" max="5369" width="22.28515625" bestFit="1" customWidth="1"/>
    <col min="5370" max="5370" width="27.5703125" bestFit="1" customWidth="1"/>
    <col min="5371" max="5371" width="9.7109375" bestFit="1" customWidth="1"/>
    <col min="5372" max="5373" width="9.7109375" customWidth="1"/>
    <col min="5374" max="5374" width="14.140625" customWidth="1"/>
    <col min="5375" max="5375" width="15.42578125" bestFit="1" customWidth="1"/>
    <col min="5376" max="5376" width="15.140625" bestFit="1" customWidth="1"/>
    <col min="5377" max="5378" width="11.28515625" bestFit="1" customWidth="1"/>
    <col min="5379" max="5379" width="12" customWidth="1"/>
    <col min="5380" max="5380" width="13.140625" customWidth="1"/>
    <col min="5381" max="5386" width="7.7109375" customWidth="1"/>
    <col min="5387" max="5387" width="8.5703125" bestFit="1" customWidth="1"/>
    <col min="5388" max="5389" width="7.7109375" customWidth="1"/>
    <col min="5390" max="5390" width="8.5703125" bestFit="1" customWidth="1"/>
    <col min="5391" max="5391" width="7.7109375" customWidth="1"/>
    <col min="5624" max="5624" width="13.42578125" bestFit="1" customWidth="1"/>
    <col min="5625" max="5625" width="22.28515625" bestFit="1" customWidth="1"/>
    <col min="5626" max="5626" width="27.5703125" bestFit="1" customWidth="1"/>
    <col min="5627" max="5627" width="9.7109375" bestFit="1" customWidth="1"/>
    <col min="5628" max="5629" width="9.7109375" customWidth="1"/>
    <col min="5630" max="5630" width="14.140625" customWidth="1"/>
    <col min="5631" max="5631" width="15.42578125" bestFit="1" customWidth="1"/>
    <col min="5632" max="5632" width="15.140625" bestFit="1" customWidth="1"/>
    <col min="5633" max="5634" width="11.28515625" bestFit="1" customWidth="1"/>
    <col min="5635" max="5635" width="12" customWidth="1"/>
    <col min="5636" max="5636" width="13.140625" customWidth="1"/>
    <col min="5637" max="5642" width="7.7109375" customWidth="1"/>
    <col min="5643" max="5643" width="8.5703125" bestFit="1" customWidth="1"/>
    <col min="5644" max="5645" width="7.7109375" customWidth="1"/>
    <col min="5646" max="5646" width="8.5703125" bestFit="1" customWidth="1"/>
    <col min="5647" max="5647" width="7.7109375" customWidth="1"/>
    <col min="5880" max="5880" width="13.42578125" bestFit="1" customWidth="1"/>
    <col min="5881" max="5881" width="22.28515625" bestFit="1" customWidth="1"/>
    <col min="5882" max="5882" width="27.5703125" bestFit="1" customWidth="1"/>
    <col min="5883" max="5883" width="9.7109375" bestFit="1" customWidth="1"/>
    <col min="5884" max="5885" width="9.7109375" customWidth="1"/>
    <col min="5886" max="5886" width="14.140625" customWidth="1"/>
    <col min="5887" max="5887" width="15.42578125" bestFit="1" customWidth="1"/>
    <col min="5888" max="5888" width="15.140625" bestFit="1" customWidth="1"/>
    <col min="5889" max="5890" width="11.28515625" bestFit="1" customWidth="1"/>
    <col min="5891" max="5891" width="12" customWidth="1"/>
    <col min="5892" max="5892" width="13.140625" customWidth="1"/>
    <col min="5893" max="5898" width="7.7109375" customWidth="1"/>
    <col min="5899" max="5899" width="8.5703125" bestFit="1" customWidth="1"/>
    <col min="5900" max="5901" width="7.7109375" customWidth="1"/>
    <col min="5902" max="5902" width="8.5703125" bestFit="1" customWidth="1"/>
    <col min="5903" max="5903" width="7.7109375" customWidth="1"/>
    <col min="6136" max="6136" width="13.42578125" bestFit="1" customWidth="1"/>
    <col min="6137" max="6137" width="22.28515625" bestFit="1" customWidth="1"/>
    <col min="6138" max="6138" width="27.5703125" bestFit="1" customWidth="1"/>
    <col min="6139" max="6139" width="9.7109375" bestFit="1" customWidth="1"/>
    <col min="6140" max="6141" width="9.7109375" customWidth="1"/>
    <col min="6142" max="6142" width="14.140625" customWidth="1"/>
    <col min="6143" max="6143" width="15.42578125" bestFit="1" customWidth="1"/>
    <col min="6144" max="6144" width="15.140625" bestFit="1" customWidth="1"/>
    <col min="6145" max="6146" width="11.28515625" bestFit="1" customWidth="1"/>
    <col min="6147" max="6147" width="12" customWidth="1"/>
    <col min="6148" max="6148" width="13.140625" customWidth="1"/>
    <col min="6149" max="6154" width="7.7109375" customWidth="1"/>
    <col min="6155" max="6155" width="8.5703125" bestFit="1" customWidth="1"/>
    <col min="6156" max="6157" width="7.7109375" customWidth="1"/>
    <col min="6158" max="6158" width="8.5703125" bestFit="1" customWidth="1"/>
    <col min="6159" max="6159" width="7.7109375" customWidth="1"/>
    <col min="6392" max="6392" width="13.42578125" bestFit="1" customWidth="1"/>
    <col min="6393" max="6393" width="22.28515625" bestFit="1" customWidth="1"/>
    <col min="6394" max="6394" width="27.5703125" bestFit="1" customWidth="1"/>
    <col min="6395" max="6395" width="9.7109375" bestFit="1" customWidth="1"/>
    <col min="6396" max="6397" width="9.7109375" customWidth="1"/>
    <col min="6398" max="6398" width="14.140625" customWidth="1"/>
    <col min="6399" max="6399" width="15.42578125" bestFit="1" customWidth="1"/>
    <col min="6400" max="6400" width="15.140625" bestFit="1" customWidth="1"/>
    <col min="6401" max="6402" width="11.28515625" bestFit="1" customWidth="1"/>
    <col min="6403" max="6403" width="12" customWidth="1"/>
    <col min="6404" max="6404" width="13.140625" customWidth="1"/>
    <col min="6405" max="6410" width="7.7109375" customWidth="1"/>
    <col min="6411" max="6411" width="8.5703125" bestFit="1" customWidth="1"/>
    <col min="6412" max="6413" width="7.7109375" customWidth="1"/>
    <col min="6414" max="6414" width="8.5703125" bestFit="1" customWidth="1"/>
    <col min="6415" max="6415" width="7.7109375" customWidth="1"/>
    <col min="6648" max="6648" width="13.42578125" bestFit="1" customWidth="1"/>
    <col min="6649" max="6649" width="22.28515625" bestFit="1" customWidth="1"/>
    <col min="6650" max="6650" width="27.5703125" bestFit="1" customWidth="1"/>
    <col min="6651" max="6651" width="9.7109375" bestFit="1" customWidth="1"/>
    <col min="6652" max="6653" width="9.7109375" customWidth="1"/>
    <col min="6654" max="6654" width="14.140625" customWidth="1"/>
    <col min="6655" max="6655" width="15.42578125" bestFit="1" customWidth="1"/>
    <col min="6656" max="6656" width="15.140625" bestFit="1" customWidth="1"/>
    <col min="6657" max="6658" width="11.28515625" bestFit="1" customWidth="1"/>
    <col min="6659" max="6659" width="12" customWidth="1"/>
    <col min="6660" max="6660" width="13.140625" customWidth="1"/>
    <col min="6661" max="6666" width="7.7109375" customWidth="1"/>
    <col min="6667" max="6667" width="8.5703125" bestFit="1" customWidth="1"/>
    <col min="6668" max="6669" width="7.7109375" customWidth="1"/>
    <col min="6670" max="6670" width="8.5703125" bestFit="1" customWidth="1"/>
    <col min="6671" max="6671" width="7.7109375" customWidth="1"/>
    <col min="6904" max="6904" width="13.42578125" bestFit="1" customWidth="1"/>
    <col min="6905" max="6905" width="22.28515625" bestFit="1" customWidth="1"/>
    <col min="6906" max="6906" width="27.5703125" bestFit="1" customWidth="1"/>
    <col min="6907" max="6907" width="9.7109375" bestFit="1" customWidth="1"/>
    <col min="6908" max="6909" width="9.7109375" customWidth="1"/>
    <col min="6910" max="6910" width="14.140625" customWidth="1"/>
    <col min="6911" max="6911" width="15.42578125" bestFit="1" customWidth="1"/>
    <col min="6912" max="6912" width="15.140625" bestFit="1" customWidth="1"/>
    <col min="6913" max="6914" width="11.28515625" bestFit="1" customWidth="1"/>
    <col min="6915" max="6915" width="12" customWidth="1"/>
    <col min="6916" max="6916" width="13.140625" customWidth="1"/>
    <col min="6917" max="6922" width="7.7109375" customWidth="1"/>
    <col min="6923" max="6923" width="8.5703125" bestFit="1" customWidth="1"/>
    <col min="6924" max="6925" width="7.7109375" customWidth="1"/>
    <col min="6926" max="6926" width="8.5703125" bestFit="1" customWidth="1"/>
    <col min="6927" max="6927" width="7.7109375" customWidth="1"/>
    <col min="7160" max="7160" width="13.42578125" bestFit="1" customWidth="1"/>
    <col min="7161" max="7161" width="22.28515625" bestFit="1" customWidth="1"/>
    <col min="7162" max="7162" width="27.5703125" bestFit="1" customWidth="1"/>
    <col min="7163" max="7163" width="9.7109375" bestFit="1" customWidth="1"/>
    <col min="7164" max="7165" width="9.7109375" customWidth="1"/>
    <col min="7166" max="7166" width="14.140625" customWidth="1"/>
    <col min="7167" max="7167" width="15.42578125" bestFit="1" customWidth="1"/>
    <col min="7168" max="7168" width="15.140625" bestFit="1" customWidth="1"/>
    <col min="7169" max="7170" width="11.28515625" bestFit="1" customWidth="1"/>
    <col min="7171" max="7171" width="12" customWidth="1"/>
    <col min="7172" max="7172" width="13.140625" customWidth="1"/>
    <col min="7173" max="7178" width="7.7109375" customWidth="1"/>
    <col min="7179" max="7179" width="8.5703125" bestFit="1" customWidth="1"/>
    <col min="7180" max="7181" width="7.7109375" customWidth="1"/>
    <col min="7182" max="7182" width="8.5703125" bestFit="1" customWidth="1"/>
    <col min="7183" max="7183" width="7.7109375" customWidth="1"/>
    <col min="7416" max="7416" width="13.42578125" bestFit="1" customWidth="1"/>
    <col min="7417" max="7417" width="22.28515625" bestFit="1" customWidth="1"/>
    <col min="7418" max="7418" width="27.5703125" bestFit="1" customWidth="1"/>
    <col min="7419" max="7419" width="9.7109375" bestFit="1" customWidth="1"/>
    <col min="7420" max="7421" width="9.7109375" customWidth="1"/>
    <col min="7422" max="7422" width="14.140625" customWidth="1"/>
    <col min="7423" max="7423" width="15.42578125" bestFit="1" customWidth="1"/>
    <col min="7424" max="7424" width="15.140625" bestFit="1" customWidth="1"/>
    <col min="7425" max="7426" width="11.28515625" bestFit="1" customWidth="1"/>
    <col min="7427" max="7427" width="12" customWidth="1"/>
    <col min="7428" max="7428" width="13.140625" customWidth="1"/>
    <col min="7429" max="7434" width="7.7109375" customWidth="1"/>
    <col min="7435" max="7435" width="8.5703125" bestFit="1" customWidth="1"/>
    <col min="7436" max="7437" width="7.7109375" customWidth="1"/>
    <col min="7438" max="7438" width="8.5703125" bestFit="1" customWidth="1"/>
    <col min="7439" max="7439" width="7.7109375" customWidth="1"/>
    <col min="7672" max="7672" width="13.42578125" bestFit="1" customWidth="1"/>
    <col min="7673" max="7673" width="22.28515625" bestFit="1" customWidth="1"/>
    <col min="7674" max="7674" width="27.5703125" bestFit="1" customWidth="1"/>
    <col min="7675" max="7675" width="9.7109375" bestFit="1" customWidth="1"/>
    <col min="7676" max="7677" width="9.7109375" customWidth="1"/>
    <col min="7678" max="7678" width="14.140625" customWidth="1"/>
    <col min="7679" max="7679" width="15.42578125" bestFit="1" customWidth="1"/>
    <col min="7680" max="7680" width="15.140625" bestFit="1" customWidth="1"/>
    <col min="7681" max="7682" width="11.28515625" bestFit="1" customWidth="1"/>
    <col min="7683" max="7683" width="12" customWidth="1"/>
    <col min="7684" max="7684" width="13.140625" customWidth="1"/>
    <col min="7685" max="7690" width="7.7109375" customWidth="1"/>
    <col min="7691" max="7691" width="8.5703125" bestFit="1" customWidth="1"/>
    <col min="7692" max="7693" width="7.7109375" customWidth="1"/>
    <col min="7694" max="7694" width="8.5703125" bestFit="1" customWidth="1"/>
    <col min="7695" max="7695" width="7.7109375" customWidth="1"/>
    <col min="7928" max="7928" width="13.42578125" bestFit="1" customWidth="1"/>
    <col min="7929" max="7929" width="22.28515625" bestFit="1" customWidth="1"/>
    <col min="7930" max="7930" width="27.5703125" bestFit="1" customWidth="1"/>
    <col min="7931" max="7931" width="9.7109375" bestFit="1" customWidth="1"/>
    <col min="7932" max="7933" width="9.7109375" customWidth="1"/>
    <col min="7934" max="7934" width="14.140625" customWidth="1"/>
    <col min="7935" max="7935" width="15.42578125" bestFit="1" customWidth="1"/>
    <col min="7936" max="7936" width="15.140625" bestFit="1" customWidth="1"/>
    <col min="7937" max="7938" width="11.28515625" bestFit="1" customWidth="1"/>
    <col min="7939" max="7939" width="12" customWidth="1"/>
    <col min="7940" max="7940" width="13.140625" customWidth="1"/>
    <col min="7941" max="7946" width="7.7109375" customWidth="1"/>
    <col min="7947" max="7947" width="8.5703125" bestFit="1" customWidth="1"/>
    <col min="7948" max="7949" width="7.7109375" customWidth="1"/>
    <col min="7950" max="7950" width="8.5703125" bestFit="1" customWidth="1"/>
    <col min="7951" max="7951" width="7.7109375" customWidth="1"/>
    <col min="8184" max="8184" width="13.42578125" bestFit="1" customWidth="1"/>
    <col min="8185" max="8185" width="22.28515625" bestFit="1" customWidth="1"/>
    <col min="8186" max="8186" width="27.5703125" bestFit="1" customWidth="1"/>
    <col min="8187" max="8187" width="9.7109375" bestFit="1" customWidth="1"/>
    <col min="8188" max="8189" width="9.7109375" customWidth="1"/>
    <col min="8190" max="8190" width="14.140625" customWidth="1"/>
    <col min="8191" max="8191" width="15.42578125" bestFit="1" customWidth="1"/>
    <col min="8192" max="8192" width="15.140625" bestFit="1" customWidth="1"/>
    <col min="8193" max="8194" width="11.28515625" bestFit="1" customWidth="1"/>
    <col min="8195" max="8195" width="12" customWidth="1"/>
    <col min="8196" max="8196" width="13.140625" customWidth="1"/>
    <col min="8197" max="8202" width="7.7109375" customWidth="1"/>
    <col min="8203" max="8203" width="8.5703125" bestFit="1" customWidth="1"/>
    <col min="8204" max="8205" width="7.7109375" customWidth="1"/>
    <col min="8206" max="8206" width="8.5703125" bestFit="1" customWidth="1"/>
    <col min="8207" max="8207" width="7.7109375" customWidth="1"/>
    <col min="8440" max="8440" width="13.42578125" bestFit="1" customWidth="1"/>
    <col min="8441" max="8441" width="22.28515625" bestFit="1" customWidth="1"/>
    <col min="8442" max="8442" width="27.5703125" bestFit="1" customWidth="1"/>
    <col min="8443" max="8443" width="9.7109375" bestFit="1" customWidth="1"/>
    <col min="8444" max="8445" width="9.7109375" customWidth="1"/>
    <col min="8446" max="8446" width="14.140625" customWidth="1"/>
    <col min="8447" max="8447" width="15.42578125" bestFit="1" customWidth="1"/>
    <col min="8448" max="8448" width="15.140625" bestFit="1" customWidth="1"/>
    <col min="8449" max="8450" width="11.28515625" bestFit="1" customWidth="1"/>
    <col min="8451" max="8451" width="12" customWidth="1"/>
    <col min="8452" max="8452" width="13.140625" customWidth="1"/>
    <col min="8453" max="8458" width="7.7109375" customWidth="1"/>
    <col min="8459" max="8459" width="8.5703125" bestFit="1" customWidth="1"/>
    <col min="8460" max="8461" width="7.7109375" customWidth="1"/>
    <col min="8462" max="8462" width="8.5703125" bestFit="1" customWidth="1"/>
    <col min="8463" max="8463" width="7.7109375" customWidth="1"/>
    <col min="8696" max="8696" width="13.42578125" bestFit="1" customWidth="1"/>
    <col min="8697" max="8697" width="22.28515625" bestFit="1" customWidth="1"/>
    <col min="8698" max="8698" width="27.5703125" bestFit="1" customWidth="1"/>
    <col min="8699" max="8699" width="9.7109375" bestFit="1" customWidth="1"/>
    <col min="8700" max="8701" width="9.7109375" customWidth="1"/>
    <col min="8702" max="8702" width="14.140625" customWidth="1"/>
    <col min="8703" max="8703" width="15.42578125" bestFit="1" customWidth="1"/>
    <col min="8704" max="8704" width="15.140625" bestFit="1" customWidth="1"/>
    <col min="8705" max="8706" width="11.28515625" bestFit="1" customWidth="1"/>
    <col min="8707" max="8707" width="12" customWidth="1"/>
    <col min="8708" max="8708" width="13.140625" customWidth="1"/>
    <col min="8709" max="8714" width="7.7109375" customWidth="1"/>
    <col min="8715" max="8715" width="8.5703125" bestFit="1" customWidth="1"/>
    <col min="8716" max="8717" width="7.7109375" customWidth="1"/>
    <col min="8718" max="8718" width="8.5703125" bestFit="1" customWidth="1"/>
    <col min="8719" max="8719" width="7.7109375" customWidth="1"/>
    <col min="8952" max="8952" width="13.42578125" bestFit="1" customWidth="1"/>
    <col min="8953" max="8953" width="22.28515625" bestFit="1" customWidth="1"/>
    <col min="8954" max="8954" width="27.5703125" bestFit="1" customWidth="1"/>
    <col min="8955" max="8955" width="9.7109375" bestFit="1" customWidth="1"/>
    <col min="8956" max="8957" width="9.7109375" customWidth="1"/>
    <col min="8958" max="8958" width="14.140625" customWidth="1"/>
    <col min="8959" max="8959" width="15.42578125" bestFit="1" customWidth="1"/>
    <col min="8960" max="8960" width="15.140625" bestFit="1" customWidth="1"/>
    <col min="8961" max="8962" width="11.28515625" bestFit="1" customWidth="1"/>
    <col min="8963" max="8963" width="12" customWidth="1"/>
    <col min="8964" max="8964" width="13.140625" customWidth="1"/>
    <col min="8965" max="8970" width="7.7109375" customWidth="1"/>
    <col min="8971" max="8971" width="8.5703125" bestFit="1" customWidth="1"/>
    <col min="8972" max="8973" width="7.7109375" customWidth="1"/>
    <col min="8974" max="8974" width="8.5703125" bestFit="1" customWidth="1"/>
    <col min="8975" max="8975" width="7.7109375" customWidth="1"/>
    <col min="9208" max="9208" width="13.42578125" bestFit="1" customWidth="1"/>
    <col min="9209" max="9209" width="22.28515625" bestFit="1" customWidth="1"/>
    <col min="9210" max="9210" width="27.5703125" bestFit="1" customWidth="1"/>
    <col min="9211" max="9211" width="9.7109375" bestFit="1" customWidth="1"/>
    <col min="9212" max="9213" width="9.7109375" customWidth="1"/>
    <col min="9214" max="9214" width="14.140625" customWidth="1"/>
    <col min="9215" max="9215" width="15.42578125" bestFit="1" customWidth="1"/>
    <col min="9216" max="9216" width="15.140625" bestFit="1" customWidth="1"/>
    <col min="9217" max="9218" width="11.28515625" bestFit="1" customWidth="1"/>
    <col min="9219" max="9219" width="12" customWidth="1"/>
    <col min="9220" max="9220" width="13.140625" customWidth="1"/>
    <col min="9221" max="9226" width="7.7109375" customWidth="1"/>
    <col min="9227" max="9227" width="8.5703125" bestFit="1" customWidth="1"/>
    <col min="9228" max="9229" width="7.7109375" customWidth="1"/>
    <col min="9230" max="9230" width="8.5703125" bestFit="1" customWidth="1"/>
    <col min="9231" max="9231" width="7.7109375" customWidth="1"/>
    <col min="9464" max="9464" width="13.42578125" bestFit="1" customWidth="1"/>
    <col min="9465" max="9465" width="22.28515625" bestFit="1" customWidth="1"/>
    <col min="9466" max="9466" width="27.5703125" bestFit="1" customWidth="1"/>
    <col min="9467" max="9467" width="9.7109375" bestFit="1" customWidth="1"/>
    <col min="9468" max="9469" width="9.7109375" customWidth="1"/>
    <col min="9470" max="9470" width="14.140625" customWidth="1"/>
    <col min="9471" max="9471" width="15.42578125" bestFit="1" customWidth="1"/>
    <col min="9472" max="9472" width="15.140625" bestFit="1" customWidth="1"/>
    <col min="9473" max="9474" width="11.28515625" bestFit="1" customWidth="1"/>
    <col min="9475" max="9475" width="12" customWidth="1"/>
    <col min="9476" max="9476" width="13.140625" customWidth="1"/>
    <col min="9477" max="9482" width="7.7109375" customWidth="1"/>
    <col min="9483" max="9483" width="8.5703125" bestFit="1" customWidth="1"/>
    <col min="9484" max="9485" width="7.7109375" customWidth="1"/>
    <col min="9486" max="9486" width="8.5703125" bestFit="1" customWidth="1"/>
    <col min="9487" max="9487" width="7.7109375" customWidth="1"/>
    <col min="9720" max="9720" width="13.42578125" bestFit="1" customWidth="1"/>
    <col min="9721" max="9721" width="22.28515625" bestFit="1" customWidth="1"/>
    <col min="9722" max="9722" width="27.5703125" bestFit="1" customWidth="1"/>
    <col min="9723" max="9723" width="9.7109375" bestFit="1" customWidth="1"/>
    <col min="9724" max="9725" width="9.7109375" customWidth="1"/>
    <col min="9726" max="9726" width="14.140625" customWidth="1"/>
    <col min="9727" max="9727" width="15.42578125" bestFit="1" customWidth="1"/>
    <col min="9728" max="9728" width="15.140625" bestFit="1" customWidth="1"/>
    <col min="9729" max="9730" width="11.28515625" bestFit="1" customWidth="1"/>
    <col min="9731" max="9731" width="12" customWidth="1"/>
    <col min="9732" max="9732" width="13.140625" customWidth="1"/>
    <col min="9733" max="9738" width="7.7109375" customWidth="1"/>
    <col min="9739" max="9739" width="8.5703125" bestFit="1" customWidth="1"/>
    <col min="9740" max="9741" width="7.7109375" customWidth="1"/>
    <col min="9742" max="9742" width="8.5703125" bestFit="1" customWidth="1"/>
    <col min="9743" max="9743" width="7.7109375" customWidth="1"/>
    <col min="9976" max="9976" width="13.42578125" bestFit="1" customWidth="1"/>
    <col min="9977" max="9977" width="22.28515625" bestFit="1" customWidth="1"/>
    <col min="9978" max="9978" width="27.5703125" bestFit="1" customWidth="1"/>
    <col min="9979" max="9979" width="9.7109375" bestFit="1" customWidth="1"/>
    <col min="9980" max="9981" width="9.7109375" customWidth="1"/>
    <col min="9982" max="9982" width="14.140625" customWidth="1"/>
    <col min="9983" max="9983" width="15.42578125" bestFit="1" customWidth="1"/>
    <col min="9984" max="9984" width="15.140625" bestFit="1" customWidth="1"/>
    <col min="9985" max="9986" width="11.28515625" bestFit="1" customWidth="1"/>
    <col min="9987" max="9987" width="12" customWidth="1"/>
    <col min="9988" max="9988" width="13.140625" customWidth="1"/>
    <col min="9989" max="9994" width="7.7109375" customWidth="1"/>
    <col min="9995" max="9995" width="8.5703125" bestFit="1" customWidth="1"/>
    <col min="9996" max="9997" width="7.7109375" customWidth="1"/>
    <col min="9998" max="9998" width="8.5703125" bestFit="1" customWidth="1"/>
    <col min="9999" max="9999" width="7.7109375" customWidth="1"/>
    <col min="10232" max="10232" width="13.42578125" bestFit="1" customWidth="1"/>
    <col min="10233" max="10233" width="22.28515625" bestFit="1" customWidth="1"/>
    <col min="10234" max="10234" width="27.5703125" bestFit="1" customWidth="1"/>
    <col min="10235" max="10235" width="9.7109375" bestFit="1" customWidth="1"/>
    <col min="10236" max="10237" width="9.7109375" customWidth="1"/>
    <col min="10238" max="10238" width="14.140625" customWidth="1"/>
    <col min="10239" max="10239" width="15.42578125" bestFit="1" customWidth="1"/>
    <col min="10240" max="10240" width="15.140625" bestFit="1" customWidth="1"/>
    <col min="10241" max="10242" width="11.28515625" bestFit="1" customWidth="1"/>
    <col min="10243" max="10243" width="12" customWidth="1"/>
    <col min="10244" max="10244" width="13.140625" customWidth="1"/>
    <col min="10245" max="10250" width="7.7109375" customWidth="1"/>
    <col min="10251" max="10251" width="8.5703125" bestFit="1" customWidth="1"/>
    <col min="10252" max="10253" width="7.7109375" customWidth="1"/>
    <col min="10254" max="10254" width="8.5703125" bestFit="1" customWidth="1"/>
    <col min="10255" max="10255" width="7.7109375" customWidth="1"/>
    <col min="10488" max="10488" width="13.42578125" bestFit="1" customWidth="1"/>
    <col min="10489" max="10489" width="22.28515625" bestFit="1" customWidth="1"/>
    <col min="10490" max="10490" width="27.5703125" bestFit="1" customWidth="1"/>
    <col min="10491" max="10491" width="9.7109375" bestFit="1" customWidth="1"/>
    <col min="10492" max="10493" width="9.7109375" customWidth="1"/>
    <col min="10494" max="10494" width="14.140625" customWidth="1"/>
    <col min="10495" max="10495" width="15.42578125" bestFit="1" customWidth="1"/>
    <col min="10496" max="10496" width="15.140625" bestFit="1" customWidth="1"/>
    <col min="10497" max="10498" width="11.28515625" bestFit="1" customWidth="1"/>
    <col min="10499" max="10499" width="12" customWidth="1"/>
    <col min="10500" max="10500" width="13.140625" customWidth="1"/>
    <col min="10501" max="10506" width="7.7109375" customWidth="1"/>
    <col min="10507" max="10507" width="8.5703125" bestFit="1" customWidth="1"/>
    <col min="10508" max="10509" width="7.7109375" customWidth="1"/>
    <col min="10510" max="10510" width="8.5703125" bestFit="1" customWidth="1"/>
    <col min="10511" max="10511" width="7.7109375" customWidth="1"/>
    <col min="10744" max="10744" width="13.42578125" bestFit="1" customWidth="1"/>
    <col min="10745" max="10745" width="22.28515625" bestFit="1" customWidth="1"/>
    <col min="10746" max="10746" width="27.5703125" bestFit="1" customWidth="1"/>
    <col min="10747" max="10747" width="9.7109375" bestFit="1" customWidth="1"/>
    <col min="10748" max="10749" width="9.7109375" customWidth="1"/>
    <col min="10750" max="10750" width="14.140625" customWidth="1"/>
    <col min="10751" max="10751" width="15.42578125" bestFit="1" customWidth="1"/>
    <col min="10752" max="10752" width="15.140625" bestFit="1" customWidth="1"/>
    <col min="10753" max="10754" width="11.28515625" bestFit="1" customWidth="1"/>
    <col min="10755" max="10755" width="12" customWidth="1"/>
    <col min="10756" max="10756" width="13.140625" customWidth="1"/>
    <col min="10757" max="10762" width="7.7109375" customWidth="1"/>
    <col min="10763" max="10763" width="8.5703125" bestFit="1" customWidth="1"/>
    <col min="10764" max="10765" width="7.7109375" customWidth="1"/>
    <col min="10766" max="10766" width="8.5703125" bestFit="1" customWidth="1"/>
    <col min="10767" max="10767" width="7.7109375" customWidth="1"/>
    <col min="11000" max="11000" width="13.42578125" bestFit="1" customWidth="1"/>
    <col min="11001" max="11001" width="22.28515625" bestFit="1" customWidth="1"/>
    <col min="11002" max="11002" width="27.5703125" bestFit="1" customWidth="1"/>
    <col min="11003" max="11003" width="9.7109375" bestFit="1" customWidth="1"/>
    <col min="11004" max="11005" width="9.7109375" customWidth="1"/>
    <col min="11006" max="11006" width="14.140625" customWidth="1"/>
    <col min="11007" max="11007" width="15.42578125" bestFit="1" customWidth="1"/>
    <col min="11008" max="11008" width="15.140625" bestFit="1" customWidth="1"/>
    <col min="11009" max="11010" width="11.28515625" bestFit="1" customWidth="1"/>
    <col min="11011" max="11011" width="12" customWidth="1"/>
    <col min="11012" max="11012" width="13.140625" customWidth="1"/>
    <col min="11013" max="11018" width="7.7109375" customWidth="1"/>
    <col min="11019" max="11019" width="8.5703125" bestFit="1" customWidth="1"/>
    <col min="11020" max="11021" width="7.7109375" customWidth="1"/>
    <col min="11022" max="11022" width="8.5703125" bestFit="1" customWidth="1"/>
    <col min="11023" max="11023" width="7.7109375" customWidth="1"/>
    <col min="11256" max="11256" width="13.42578125" bestFit="1" customWidth="1"/>
    <col min="11257" max="11257" width="22.28515625" bestFit="1" customWidth="1"/>
    <col min="11258" max="11258" width="27.5703125" bestFit="1" customWidth="1"/>
    <col min="11259" max="11259" width="9.7109375" bestFit="1" customWidth="1"/>
    <col min="11260" max="11261" width="9.7109375" customWidth="1"/>
    <col min="11262" max="11262" width="14.140625" customWidth="1"/>
    <col min="11263" max="11263" width="15.42578125" bestFit="1" customWidth="1"/>
    <col min="11264" max="11264" width="15.140625" bestFit="1" customWidth="1"/>
    <col min="11265" max="11266" width="11.28515625" bestFit="1" customWidth="1"/>
    <col min="11267" max="11267" width="12" customWidth="1"/>
    <col min="11268" max="11268" width="13.140625" customWidth="1"/>
    <col min="11269" max="11274" width="7.7109375" customWidth="1"/>
    <col min="11275" max="11275" width="8.5703125" bestFit="1" customWidth="1"/>
    <col min="11276" max="11277" width="7.7109375" customWidth="1"/>
    <col min="11278" max="11278" width="8.5703125" bestFit="1" customWidth="1"/>
    <col min="11279" max="11279" width="7.7109375" customWidth="1"/>
    <col min="11512" max="11512" width="13.42578125" bestFit="1" customWidth="1"/>
    <col min="11513" max="11513" width="22.28515625" bestFit="1" customWidth="1"/>
    <col min="11514" max="11514" width="27.5703125" bestFit="1" customWidth="1"/>
    <col min="11515" max="11515" width="9.7109375" bestFit="1" customWidth="1"/>
    <col min="11516" max="11517" width="9.7109375" customWidth="1"/>
    <col min="11518" max="11518" width="14.140625" customWidth="1"/>
    <col min="11519" max="11519" width="15.42578125" bestFit="1" customWidth="1"/>
    <col min="11520" max="11520" width="15.140625" bestFit="1" customWidth="1"/>
    <col min="11521" max="11522" width="11.28515625" bestFit="1" customWidth="1"/>
    <col min="11523" max="11523" width="12" customWidth="1"/>
    <col min="11524" max="11524" width="13.140625" customWidth="1"/>
    <col min="11525" max="11530" width="7.7109375" customWidth="1"/>
    <col min="11531" max="11531" width="8.5703125" bestFit="1" customWidth="1"/>
    <col min="11532" max="11533" width="7.7109375" customWidth="1"/>
    <col min="11534" max="11534" width="8.5703125" bestFit="1" customWidth="1"/>
    <col min="11535" max="11535" width="7.7109375" customWidth="1"/>
    <col min="11768" max="11768" width="13.42578125" bestFit="1" customWidth="1"/>
    <col min="11769" max="11769" width="22.28515625" bestFit="1" customWidth="1"/>
    <col min="11770" max="11770" width="27.5703125" bestFit="1" customWidth="1"/>
    <col min="11771" max="11771" width="9.7109375" bestFit="1" customWidth="1"/>
    <col min="11772" max="11773" width="9.7109375" customWidth="1"/>
    <col min="11774" max="11774" width="14.140625" customWidth="1"/>
    <col min="11775" max="11775" width="15.42578125" bestFit="1" customWidth="1"/>
    <col min="11776" max="11776" width="15.140625" bestFit="1" customWidth="1"/>
    <col min="11777" max="11778" width="11.28515625" bestFit="1" customWidth="1"/>
    <col min="11779" max="11779" width="12" customWidth="1"/>
    <col min="11780" max="11780" width="13.140625" customWidth="1"/>
    <col min="11781" max="11786" width="7.7109375" customWidth="1"/>
    <col min="11787" max="11787" width="8.5703125" bestFit="1" customWidth="1"/>
    <col min="11788" max="11789" width="7.7109375" customWidth="1"/>
    <col min="11790" max="11790" width="8.5703125" bestFit="1" customWidth="1"/>
    <col min="11791" max="11791" width="7.7109375" customWidth="1"/>
    <col min="12024" max="12024" width="13.42578125" bestFit="1" customWidth="1"/>
    <col min="12025" max="12025" width="22.28515625" bestFit="1" customWidth="1"/>
    <col min="12026" max="12026" width="27.5703125" bestFit="1" customWidth="1"/>
    <col min="12027" max="12027" width="9.7109375" bestFit="1" customWidth="1"/>
    <col min="12028" max="12029" width="9.7109375" customWidth="1"/>
    <col min="12030" max="12030" width="14.140625" customWidth="1"/>
    <col min="12031" max="12031" width="15.42578125" bestFit="1" customWidth="1"/>
    <col min="12032" max="12032" width="15.140625" bestFit="1" customWidth="1"/>
    <col min="12033" max="12034" width="11.28515625" bestFit="1" customWidth="1"/>
    <col min="12035" max="12035" width="12" customWidth="1"/>
    <col min="12036" max="12036" width="13.140625" customWidth="1"/>
    <col min="12037" max="12042" width="7.7109375" customWidth="1"/>
    <col min="12043" max="12043" width="8.5703125" bestFit="1" customWidth="1"/>
    <col min="12044" max="12045" width="7.7109375" customWidth="1"/>
    <col min="12046" max="12046" width="8.5703125" bestFit="1" customWidth="1"/>
    <col min="12047" max="12047" width="7.7109375" customWidth="1"/>
    <col min="12280" max="12280" width="13.42578125" bestFit="1" customWidth="1"/>
    <col min="12281" max="12281" width="22.28515625" bestFit="1" customWidth="1"/>
    <col min="12282" max="12282" width="27.5703125" bestFit="1" customWidth="1"/>
    <col min="12283" max="12283" width="9.7109375" bestFit="1" customWidth="1"/>
    <col min="12284" max="12285" width="9.7109375" customWidth="1"/>
    <col min="12286" max="12286" width="14.140625" customWidth="1"/>
    <col min="12287" max="12287" width="15.42578125" bestFit="1" customWidth="1"/>
    <col min="12288" max="12288" width="15.140625" bestFit="1" customWidth="1"/>
    <col min="12289" max="12290" width="11.28515625" bestFit="1" customWidth="1"/>
    <col min="12291" max="12291" width="12" customWidth="1"/>
    <col min="12292" max="12292" width="13.140625" customWidth="1"/>
    <col min="12293" max="12298" width="7.7109375" customWidth="1"/>
    <col min="12299" max="12299" width="8.5703125" bestFit="1" customWidth="1"/>
    <col min="12300" max="12301" width="7.7109375" customWidth="1"/>
    <col min="12302" max="12302" width="8.5703125" bestFit="1" customWidth="1"/>
    <col min="12303" max="12303" width="7.7109375" customWidth="1"/>
    <col min="12536" max="12536" width="13.42578125" bestFit="1" customWidth="1"/>
    <col min="12537" max="12537" width="22.28515625" bestFit="1" customWidth="1"/>
    <col min="12538" max="12538" width="27.5703125" bestFit="1" customWidth="1"/>
    <col min="12539" max="12539" width="9.7109375" bestFit="1" customWidth="1"/>
    <col min="12540" max="12541" width="9.7109375" customWidth="1"/>
    <col min="12542" max="12542" width="14.140625" customWidth="1"/>
    <col min="12543" max="12543" width="15.42578125" bestFit="1" customWidth="1"/>
    <col min="12544" max="12544" width="15.140625" bestFit="1" customWidth="1"/>
    <col min="12545" max="12546" width="11.28515625" bestFit="1" customWidth="1"/>
    <col min="12547" max="12547" width="12" customWidth="1"/>
    <col min="12548" max="12548" width="13.140625" customWidth="1"/>
    <col min="12549" max="12554" width="7.7109375" customWidth="1"/>
    <col min="12555" max="12555" width="8.5703125" bestFit="1" customWidth="1"/>
    <col min="12556" max="12557" width="7.7109375" customWidth="1"/>
    <col min="12558" max="12558" width="8.5703125" bestFit="1" customWidth="1"/>
    <col min="12559" max="12559" width="7.7109375" customWidth="1"/>
    <col min="12792" max="12792" width="13.42578125" bestFit="1" customWidth="1"/>
    <col min="12793" max="12793" width="22.28515625" bestFit="1" customWidth="1"/>
    <col min="12794" max="12794" width="27.5703125" bestFit="1" customWidth="1"/>
    <col min="12795" max="12795" width="9.7109375" bestFit="1" customWidth="1"/>
    <col min="12796" max="12797" width="9.7109375" customWidth="1"/>
    <col min="12798" max="12798" width="14.140625" customWidth="1"/>
    <col min="12799" max="12799" width="15.42578125" bestFit="1" customWidth="1"/>
    <col min="12800" max="12800" width="15.140625" bestFit="1" customWidth="1"/>
    <col min="12801" max="12802" width="11.28515625" bestFit="1" customWidth="1"/>
    <col min="12803" max="12803" width="12" customWidth="1"/>
    <col min="12804" max="12804" width="13.140625" customWidth="1"/>
    <col min="12805" max="12810" width="7.7109375" customWidth="1"/>
    <col min="12811" max="12811" width="8.5703125" bestFit="1" customWidth="1"/>
    <col min="12812" max="12813" width="7.7109375" customWidth="1"/>
    <col min="12814" max="12814" width="8.5703125" bestFit="1" customWidth="1"/>
    <col min="12815" max="12815" width="7.7109375" customWidth="1"/>
    <col min="13048" max="13048" width="13.42578125" bestFit="1" customWidth="1"/>
    <col min="13049" max="13049" width="22.28515625" bestFit="1" customWidth="1"/>
    <col min="13050" max="13050" width="27.5703125" bestFit="1" customWidth="1"/>
    <col min="13051" max="13051" width="9.7109375" bestFit="1" customWidth="1"/>
    <col min="13052" max="13053" width="9.7109375" customWidth="1"/>
    <col min="13054" max="13054" width="14.140625" customWidth="1"/>
    <col min="13055" max="13055" width="15.42578125" bestFit="1" customWidth="1"/>
    <col min="13056" max="13056" width="15.140625" bestFit="1" customWidth="1"/>
    <col min="13057" max="13058" width="11.28515625" bestFit="1" customWidth="1"/>
    <col min="13059" max="13059" width="12" customWidth="1"/>
    <col min="13060" max="13060" width="13.140625" customWidth="1"/>
    <col min="13061" max="13066" width="7.7109375" customWidth="1"/>
    <col min="13067" max="13067" width="8.5703125" bestFit="1" customWidth="1"/>
    <col min="13068" max="13069" width="7.7109375" customWidth="1"/>
    <col min="13070" max="13070" width="8.5703125" bestFit="1" customWidth="1"/>
    <col min="13071" max="13071" width="7.7109375" customWidth="1"/>
    <col min="13304" max="13304" width="13.42578125" bestFit="1" customWidth="1"/>
    <col min="13305" max="13305" width="22.28515625" bestFit="1" customWidth="1"/>
    <col min="13306" max="13306" width="27.5703125" bestFit="1" customWidth="1"/>
    <col min="13307" max="13307" width="9.7109375" bestFit="1" customWidth="1"/>
    <col min="13308" max="13309" width="9.7109375" customWidth="1"/>
    <col min="13310" max="13310" width="14.140625" customWidth="1"/>
    <col min="13311" max="13311" width="15.42578125" bestFit="1" customWidth="1"/>
    <col min="13312" max="13312" width="15.140625" bestFit="1" customWidth="1"/>
    <col min="13313" max="13314" width="11.28515625" bestFit="1" customWidth="1"/>
    <col min="13315" max="13315" width="12" customWidth="1"/>
    <col min="13316" max="13316" width="13.140625" customWidth="1"/>
    <col min="13317" max="13322" width="7.7109375" customWidth="1"/>
    <col min="13323" max="13323" width="8.5703125" bestFit="1" customWidth="1"/>
    <col min="13324" max="13325" width="7.7109375" customWidth="1"/>
    <col min="13326" max="13326" width="8.5703125" bestFit="1" customWidth="1"/>
    <col min="13327" max="13327" width="7.7109375" customWidth="1"/>
    <col min="13560" max="13560" width="13.42578125" bestFit="1" customWidth="1"/>
    <col min="13561" max="13561" width="22.28515625" bestFit="1" customWidth="1"/>
    <col min="13562" max="13562" width="27.5703125" bestFit="1" customWidth="1"/>
    <col min="13563" max="13563" width="9.7109375" bestFit="1" customWidth="1"/>
    <col min="13564" max="13565" width="9.7109375" customWidth="1"/>
    <col min="13566" max="13566" width="14.140625" customWidth="1"/>
    <col min="13567" max="13567" width="15.42578125" bestFit="1" customWidth="1"/>
    <col min="13568" max="13568" width="15.140625" bestFit="1" customWidth="1"/>
    <col min="13569" max="13570" width="11.28515625" bestFit="1" customWidth="1"/>
    <col min="13571" max="13571" width="12" customWidth="1"/>
    <col min="13572" max="13572" width="13.140625" customWidth="1"/>
    <col min="13573" max="13578" width="7.7109375" customWidth="1"/>
    <col min="13579" max="13579" width="8.5703125" bestFit="1" customWidth="1"/>
    <col min="13580" max="13581" width="7.7109375" customWidth="1"/>
    <col min="13582" max="13582" width="8.5703125" bestFit="1" customWidth="1"/>
    <col min="13583" max="13583" width="7.7109375" customWidth="1"/>
    <col min="13816" max="13816" width="13.42578125" bestFit="1" customWidth="1"/>
    <col min="13817" max="13817" width="22.28515625" bestFit="1" customWidth="1"/>
    <col min="13818" max="13818" width="27.5703125" bestFit="1" customWidth="1"/>
    <col min="13819" max="13819" width="9.7109375" bestFit="1" customWidth="1"/>
    <col min="13820" max="13821" width="9.7109375" customWidth="1"/>
    <col min="13822" max="13822" width="14.140625" customWidth="1"/>
    <col min="13823" max="13823" width="15.42578125" bestFit="1" customWidth="1"/>
    <col min="13824" max="13824" width="15.140625" bestFit="1" customWidth="1"/>
    <col min="13825" max="13826" width="11.28515625" bestFit="1" customWidth="1"/>
    <col min="13827" max="13827" width="12" customWidth="1"/>
    <col min="13828" max="13828" width="13.140625" customWidth="1"/>
    <col min="13829" max="13834" width="7.7109375" customWidth="1"/>
    <col min="13835" max="13835" width="8.5703125" bestFit="1" customWidth="1"/>
    <col min="13836" max="13837" width="7.7109375" customWidth="1"/>
    <col min="13838" max="13838" width="8.5703125" bestFit="1" customWidth="1"/>
    <col min="13839" max="13839" width="7.7109375" customWidth="1"/>
    <col min="14072" max="14072" width="13.42578125" bestFit="1" customWidth="1"/>
    <col min="14073" max="14073" width="22.28515625" bestFit="1" customWidth="1"/>
    <col min="14074" max="14074" width="27.5703125" bestFit="1" customWidth="1"/>
    <col min="14075" max="14075" width="9.7109375" bestFit="1" customWidth="1"/>
    <col min="14076" max="14077" width="9.7109375" customWidth="1"/>
    <col min="14078" max="14078" width="14.140625" customWidth="1"/>
    <col min="14079" max="14079" width="15.42578125" bestFit="1" customWidth="1"/>
    <col min="14080" max="14080" width="15.140625" bestFit="1" customWidth="1"/>
    <col min="14081" max="14082" width="11.28515625" bestFit="1" customWidth="1"/>
    <col min="14083" max="14083" width="12" customWidth="1"/>
    <col min="14084" max="14084" width="13.140625" customWidth="1"/>
    <col min="14085" max="14090" width="7.7109375" customWidth="1"/>
    <col min="14091" max="14091" width="8.5703125" bestFit="1" customWidth="1"/>
    <col min="14092" max="14093" width="7.7109375" customWidth="1"/>
    <col min="14094" max="14094" width="8.5703125" bestFit="1" customWidth="1"/>
    <col min="14095" max="14095" width="7.7109375" customWidth="1"/>
    <col min="14328" max="14328" width="13.42578125" bestFit="1" customWidth="1"/>
    <col min="14329" max="14329" width="22.28515625" bestFit="1" customWidth="1"/>
    <col min="14330" max="14330" width="27.5703125" bestFit="1" customWidth="1"/>
    <col min="14331" max="14331" width="9.7109375" bestFit="1" customWidth="1"/>
    <col min="14332" max="14333" width="9.7109375" customWidth="1"/>
    <col min="14334" max="14334" width="14.140625" customWidth="1"/>
    <col min="14335" max="14335" width="15.42578125" bestFit="1" customWidth="1"/>
    <col min="14336" max="14336" width="15.140625" bestFit="1" customWidth="1"/>
    <col min="14337" max="14338" width="11.28515625" bestFit="1" customWidth="1"/>
    <col min="14339" max="14339" width="12" customWidth="1"/>
    <col min="14340" max="14340" width="13.140625" customWidth="1"/>
    <col min="14341" max="14346" width="7.7109375" customWidth="1"/>
    <col min="14347" max="14347" width="8.5703125" bestFit="1" customWidth="1"/>
    <col min="14348" max="14349" width="7.7109375" customWidth="1"/>
    <col min="14350" max="14350" width="8.5703125" bestFit="1" customWidth="1"/>
    <col min="14351" max="14351" width="7.7109375" customWidth="1"/>
    <col min="14584" max="14584" width="13.42578125" bestFit="1" customWidth="1"/>
    <col min="14585" max="14585" width="22.28515625" bestFit="1" customWidth="1"/>
    <col min="14586" max="14586" width="27.5703125" bestFit="1" customWidth="1"/>
    <col min="14587" max="14587" width="9.7109375" bestFit="1" customWidth="1"/>
    <col min="14588" max="14589" width="9.7109375" customWidth="1"/>
    <col min="14590" max="14590" width="14.140625" customWidth="1"/>
    <col min="14591" max="14591" width="15.42578125" bestFit="1" customWidth="1"/>
    <col min="14592" max="14592" width="15.140625" bestFit="1" customWidth="1"/>
    <col min="14593" max="14594" width="11.28515625" bestFit="1" customWidth="1"/>
    <col min="14595" max="14595" width="12" customWidth="1"/>
    <col min="14596" max="14596" width="13.140625" customWidth="1"/>
    <col min="14597" max="14602" width="7.7109375" customWidth="1"/>
    <col min="14603" max="14603" width="8.5703125" bestFit="1" customWidth="1"/>
    <col min="14604" max="14605" width="7.7109375" customWidth="1"/>
    <col min="14606" max="14606" width="8.5703125" bestFit="1" customWidth="1"/>
    <col min="14607" max="14607" width="7.7109375" customWidth="1"/>
    <col min="14840" max="14840" width="13.42578125" bestFit="1" customWidth="1"/>
    <col min="14841" max="14841" width="22.28515625" bestFit="1" customWidth="1"/>
    <col min="14842" max="14842" width="27.5703125" bestFit="1" customWidth="1"/>
    <col min="14843" max="14843" width="9.7109375" bestFit="1" customWidth="1"/>
    <col min="14844" max="14845" width="9.7109375" customWidth="1"/>
    <col min="14846" max="14846" width="14.140625" customWidth="1"/>
    <col min="14847" max="14847" width="15.42578125" bestFit="1" customWidth="1"/>
    <col min="14848" max="14848" width="15.140625" bestFit="1" customWidth="1"/>
    <col min="14849" max="14850" width="11.28515625" bestFit="1" customWidth="1"/>
    <col min="14851" max="14851" width="12" customWidth="1"/>
    <col min="14852" max="14852" width="13.140625" customWidth="1"/>
    <col min="14853" max="14858" width="7.7109375" customWidth="1"/>
    <col min="14859" max="14859" width="8.5703125" bestFit="1" customWidth="1"/>
    <col min="14860" max="14861" width="7.7109375" customWidth="1"/>
    <col min="14862" max="14862" width="8.5703125" bestFit="1" customWidth="1"/>
    <col min="14863" max="14863" width="7.7109375" customWidth="1"/>
    <col min="15096" max="15096" width="13.42578125" bestFit="1" customWidth="1"/>
    <col min="15097" max="15097" width="22.28515625" bestFit="1" customWidth="1"/>
    <col min="15098" max="15098" width="27.5703125" bestFit="1" customWidth="1"/>
    <col min="15099" max="15099" width="9.7109375" bestFit="1" customWidth="1"/>
    <col min="15100" max="15101" width="9.7109375" customWidth="1"/>
    <col min="15102" max="15102" width="14.140625" customWidth="1"/>
    <col min="15103" max="15103" width="15.42578125" bestFit="1" customWidth="1"/>
    <col min="15104" max="15104" width="15.140625" bestFit="1" customWidth="1"/>
    <col min="15105" max="15106" width="11.28515625" bestFit="1" customWidth="1"/>
    <col min="15107" max="15107" width="12" customWidth="1"/>
    <col min="15108" max="15108" width="13.140625" customWidth="1"/>
    <col min="15109" max="15114" width="7.7109375" customWidth="1"/>
    <col min="15115" max="15115" width="8.5703125" bestFit="1" customWidth="1"/>
    <col min="15116" max="15117" width="7.7109375" customWidth="1"/>
    <col min="15118" max="15118" width="8.5703125" bestFit="1" customWidth="1"/>
    <col min="15119" max="15119" width="7.7109375" customWidth="1"/>
    <col min="15352" max="15352" width="13.42578125" bestFit="1" customWidth="1"/>
    <col min="15353" max="15353" width="22.28515625" bestFit="1" customWidth="1"/>
    <col min="15354" max="15354" width="27.5703125" bestFit="1" customWidth="1"/>
    <col min="15355" max="15355" width="9.7109375" bestFit="1" customWidth="1"/>
    <col min="15356" max="15357" width="9.7109375" customWidth="1"/>
    <col min="15358" max="15358" width="14.140625" customWidth="1"/>
    <col min="15359" max="15359" width="15.42578125" bestFit="1" customWidth="1"/>
    <col min="15360" max="15360" width="15.140625" bestFit="1" customWidth="1"/>
    <col min="15361" max="15362" width="11.28515625" bestFit="1" customWidth="1"/>
    <col min="15363" max="15363" width="12" customWidth="1"/>
    <col min="15364" max="15364" width="13.140625" customWidth="1"/>
    <col min="15365" max="15370" width="7.7109375" customWidth="1"/>
    <col min="15371" max="15371" width="8.5703125" bestFit="1" customWidth="1"/>
    <col min="15372" max="15373" width="7.7109375" customWidth="1"/>
    <col min="15374" max="15374" width="8.5703125" bestFit="1" customWidth="1"/>
    <col min="15375" max="15375" width="7.7109375" customWidth="1"/>
    <col min="15608" max="15608" width="13.42578125" bestFit="1" customWidth="1"/>
    <col min="15609" max="15609" width="22.28515625" bestFit="1" customWidth="1"/>
    <col min="15610" max="15610" width="27.5703125" bestFit="1" customWidth="1"/>
    <col min="15611" max="15611" width="9.7109375" bestFit="1" customWidth="1"/>
    <col min="15612" max="15613" width="9.7109375" customWidth="1"/>
    <col min="15614" max="15614" width="14.140625" customWidth="1"/>
    <col min="15615" max="15615" width="15.42578125" bestFit="1" customWidth="1"/>
    <col min="15616" max="15616" width="15.140625" bestFit="1" customWidth="1"/>
    <col min="15617" max="15618" width="11.28515625" bestFit="1" customWidth="1"/>
    <col min="15619" max="15619" width="12" customWidth="1"/>
    <col min="15620" max="15620" width="13.140625" customWidth="1"/>
    <col min="15621" max="15626" width="7.7109375" customWidth="1"/>
    <col min="15627" max="15627" width="8.5703125" bestFit="1" customWidth="1"/>
    <col min="15628" max="15629" width="7.7109375" customWidth="1"/>
    <col min="15630" max="15630" width="8.5703125" bestFit="1" customWidth="1"/>
    <col min="15631" max="15631" width="7.7109375" customWidth="1"/>
    <col min="15864" max="15864" width="13.42578125" bestFit="1" customWidth="1"/>
    <col min="15865" max="15865" width="22.28515625" bestFit="1" customWidth="1"/>
    <col min="15866" max="15866" width="27.5703125" bestFit="1" customWidth="1"/>
    <col min="15867" max="15867" width="9.7109375" bestFit="1" customWidth="1"/>
    <col min="15868" max="15869" width="9.7109375" customWidth="1"/>
    <col min="15870" max="15870" width="14.140625" customWidth="1"/>
    <col min="15871" max="15871" width="15.42578125" bestFit="1" customWidth="1"/>
    <col min="15872" max="15872" width="15.140625" bestFit="1" customWidth="1"/>
    <col min="15873" max="15874" width="11.28515625" bestFit="1" customWidth="1"/>
    <col min="15875" max="15875" width="12" customWidth="1"/>
    <col min="15876" max="15876" width="13.140625" customWidth="1"/>
    <col min="15877" max="15882" width="7.7109375" customWidth="1"/>
    <col min="15883" max="15883" width="8.5703125" bestFit="1" customWidth="1"/>
    <col min="15884" max="15885" width="7.7109375" customWidth="1"/>
    <col min="15886" max="15886" width="8.5703125" bestFit="1" customWidth="1"/>
    <col min="15887" max="15887" width="7.7109375" customWidth="1"/>
    <col min="16120" max="16120" width="13.42578125" bestFit="1" customWidth="1"/>
    <col min="16121" max="16121" width="22.28515625" bestFit="1" customWidth="1"/>
    <col min="16122" max="16122" width="27.5703125" bestFit="1" customWidth="1"/>
    <col min="16123" max="16123" width="9.7109375" bestFit="1" customWidth="1"/>
    <col min="16124" max="16125" width="9.7109375" customWidth="1"/>
    <col min="16126" max="16126" width="14.140625" customWidth="1"/>
    <col min="16127" max="16127" width="15.42578125" bestFit="1" customWidth="1"/>
    <col min="16128" max="16128" width="15.140625" bestFit="1" customWidth="1"/>
    <col min="16129" max="16130" width="11.28515625" bestFit="1" customWidth="1"/>
    <col min="16131" max="16131" width="12" customWidth="1"/>
    <col min="16132" max="16132" width="13.140625" customWidth="1"/>
    <col min="16133" max="16138" width="7.7109375" customWidth="1"/>
    <col min="16139" max="16139" width="8.5703125" bestFit="1" customWidth="1"/>
    <col min="16140" max="16141" width="7.7109375" customWidth="1"/>
    <col min="16142" max="16142" width="8.5703125" bestFit="1" customWidth="1"/>
    <col min="16143" max="16143" width="7.7109375" customWidth="1"/>
  </cols>
  <sheetData>
    <row r="1" spans="1:42" ht="26.25" x14ac:dyDescent="0.4">
      <c r="A1" s="226" t="s">
        <v>398</v>
      </c>
      <c r="B1" s="226">
        <v>2020</v>
      </c>
      <c r="C1" s="233" t="s">
        <v>415</v>
      </c>
    </row>
    <row r="2" spans="1:42" s="55" customFormat="1" ht="18.75" x14ac:dyDescent="0.3">
      <c r="A2" s="227" t="s">
        <v>0</v>
      </c>
      <c r="B2" s="227" t="s">
        <v>1</v>
      </c>
      <c r="C2" s="227" t="s">
        <v>2</v>
      </c>
      <c r="D2" s="227"/>
      <c r="E2" s="234"/>
      <c r="F2" s="228">
        <v>1</v>
      </c>
      <c r="G2" s="228">
        <v>2</v>
      </c>
      <c r="H2" s="228">
        <v>3</v>
      </c>
      <c r="I2" s="228">
        <v>4</v>
      </c>
      <c r="J2" s="228">
        <v>5</v>
      </c>
      <c r="K2" s="228">
        <v>6</v>
      </c>
      <c r="L2" s="228">
        <v>7</v>
      </c>
      <c r="M2" s="228">
        <v>8</v>
      </c>
      <c r="N2" s="228">
        <v>9</v>
      </c>
      <c r="O2" s="228">
        <v>10</v>
      </c>
      <c r="P2" s="228">
        <v>11</v>
      </c>
      <c r="Q2" s="228">
        <v>12</v>
      </c>
      <c r="R2" s="228">
        <v>13</v>
      </c>
      <c r="S2" s="228">
        <v>14</v>
      </c>
      <c r="T2" s="228">
        <v>15</v>
      </c>
      <c r="U2" s="228">
        <v>16</v>
      </c>
      <c r="V2" s="228">
        <v>17</v>
      </c>
      <c r="W2" s="228">
        <v>18</v>
      </c>
      <c r="X2" s="228">
        <v>19</v>
      </c>
      <c r="Y2" s="228">
        <v>20</v>
      </c>
      <c r="Z2" s="228">
        <v>21</v>
      </c>
      <c r="AA2" s="228">
        <v>22</v>
      </c>
      <c r="AB2" s="228">
        <v>23</v>
      </c>
      <c r="AC2" s="228">
        <v>24</v>
      </c>
      <c r="AD2" s="228">
        <v>25</v>
      </c>
      <c r="AE2" s="228">
        <v>26</v>
      </c>
      <c r="AF2" s="228">
        <v>27</v>
      </c>
      <c r="AG2" s="228">
        <v>28</v>
      </c>
      <c r="AH2" s="228">
        <v>29</v>
      </c>
      <c r="AI2" s="228">
        <v>30</v>
      </c>
      <c r="AJ2" s="228">
        <v>31</v>
      </c>
      <c r="AK2" s="228"/>
      <c r="AL2" s="228"/>
    </row>
    <row r="3" spans="1:42" s="257" customFormat="1" x14ac:dyDescent="0.25">
      <c r="D3" s="2" t="s">
        <v>3</v>
      </c>
      <c r="E3" s="3" t="s">
        <v>406</v>
      </c>
      <c r="F3" s="242" t="s">
        <v>122</v>
      </c>
      <c r="G3" s="242" t="s">
        <v>122</v>
      </c>
      <c r="H3" s="242" t="s">
        <v>122</v>
      </c>
      <c r="I3" s="242" t="s">
        <v>122</v>
      </c>
      <c r="J3" s="242" t="s">
        <v>122</v>
      </c>
      <c r="K3" s="242" t="s">
        <v>122</v>
      </c>
      <c r="L3" s="242" t="s">
        <v>122</v>
      </c>
      <c r="M3" s="242" t="s">
        <v>122</v>
      </c>
      <c r="N3" s="242" t="s">
        <v>122</v>
      </c>
      <c r="O3" s="242" t="s">
        <v>122</v>
      </c>
      <c r="P3" s="242" t="s">
        <v>122</v>
      </c>
      <c r="Q3" s="242" t="s">
        <v>122</v>
      </c>
      <c r="R3" s="242" t="s">
        <v>122</v>
      </c>
      <c r="S3" s="242" t="s">
        <v>122</v>
      </c>
      <c r="T3" s="242" t="s">
        <v>122</v>
      </c>
      <c r="U3" s="242" t="s">
        <v>122</v>
      </c>
      <c r="V3" s="242" t="s">
        <v>122</v>
      </c>
      <c r="W3" s="242" t="s">
        <v>122</v>
      </c>
      <c r="X3" s="242" t="s">
        <v>122</v>
      </c>
      <c r="Y3" s="242" t="s">
        <v>122</v>
      </c>
      <c r="Z3" s="242" t="s">
        <v>122</v>
      </c>
      <c r="AA3" s="242" t="s">
        <v>122</v>
      </c>
      <c r="AB3" s="242" t="s">
        <v>122</v>
      </c>
      <c r="AC3" s="242" t="s">
        <v>122</v>
      </c>
      <c r="AD3" s="242" t="s">
        <v>122</v>
      </c>
      <c r="AE3" s="242" t="s">
        <v>122</v>
      </c>
      <c r="AF3" s="242" t="s">
        <v>122</v>
      </c>
      <c r="AG3" s="242" t="s">
        <v>122</v>
      </c>
      <c r="AH3" s="242" t="s">
        <v>122</v>
      </c>
      <c r="AI3" s="242" t="s">
        <v>122</v>
      </c>
      <c r="AJ3" s="242" t="s">
        <v>122</v>
      </c>
      <c r="AK3" s="242"/>
      <c r="AL3" s="242"/>
    </row>
    <row r="4" spans="1:42" s="8" customFormat="1" ht="15.75" thickBot="1" x14ac:dyDescent="0.3">
      <c r="A4" s="20"/>
      <c r="B4" s="20"/>
      <c r="C4" s="20"/>
      <c r="D4" s="21"/>
      <c r="E4" s="46"/>
      <c r="F4" s="51"/>
      <c r="G4" s="51"/>
      <c r="H4" s="51"/>
      <c r="I4" s="51"/>
      <c r="J4" s="51"/>
      <c r="K4" s="51"/>
      <c r="L4" s="51"/>
      <c r="M4" s="51"/>
      <c r="N4" s="51"/>
      <c r="O4" s="21"/>
      <c r="P4" s="21"/>
      <c r="Q4" s="21"/>
      <c r="R4" s="21"/>
      <c r="S4" s="21"/>
      <c r="T4" s="21"/>
      <c r="U4" s="5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14"/>
      <c r="AL4" s="14"/>
    </row>
    <row r="5" spans="1:42" s="8" customFormat="1" ht="15.75" thickTop="1" x14ac:dyDescent="0.25">
      <c r="A5" s="229" t="s">
        <v>4</v>
      </c>
      <c r="B5" s="13" t="s">
        <v>5</v>
      </c>
      <c r="C5" s="47" t="s">
        <v>6</v>
      </c>
      <c r="D5" s="14">
        <v>0.1</v>
      </c>
      <c r="E5" s="7"/>
      <c r="F5" s="38">
        <v>0.1</v>
      </c>
      <c r="G5" s="38">
        <v>0</v>
      </c>
      <c r="H5" s="38">
        <v>0.1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0.1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  <c r="AG5" s="38">
        <v>0</v>
      </c>
      <c r="AH5" s="38">
        <v>0</v>
      </c>
      <c r="AI5" s="38">
        <v>0</v>
      </c>
      <c r="AJ5" s="50">
        <v>0</v>
      </c>
      <c r="AK5" s="38"/>
      <c r="AL5" s="38"/>
      <c r="AN5" s="258">
        <f>SUM(F5:AJ5)</f>
        <v>0.30000000000000004</v>
      </c>
      <c r="AO5" s="10">
        <v>86400</v>
      </c>
      <c r="AP5" s="259">
        <f>AN5*AO5</f>
        <v>25920.000000000004</v>
      </c>
    </row>
    <row r="6" spans="1:42" s="8" customFormat="1" x14ac:dyDescent="0.25">
      <c r="A6" s="12"/>
      <c r="B6" s="13"/>
      <c r="C6" s="47" t="s">
        <v>7</v>
      </c>
      <c r="D6" s="14">
        <v>0.1</v>
      </c>
      <c r="E6" s="7"/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50">
        <v>0</v>
      </c>
      <c r="AK6" s="38"/>
      <c r="AL6" s="38"/>
      <c r="AN6" s="260">
        <f t="shared" ref="AN6:AN69" si="0">SUM(F6:AJ6)</f>
        <v>0</v>
      </c>
      <c r="AO6" s="8">
        <v>86400</v>
      </c>
      <c r="AP6" s="261">
        <f t="shared" ref="AP6:AP69" si="1">AN6*AO6</f>
        <v>0</v>
      </c>
    </row>
    <row r="7" spans="1:42" s="8" customFormat="1" x14ac:dyDescent="0.25">
      <c r="A7" s="12"/>
      <c r="B7" s="16"/>
      <c r="C7" s="220" t="s">
        <v>8</v>
      </c>
      <c r="D7" s="221">
        <v>0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46"/>
      <c r="AK7" s="220"/>
      <c r="AL7" s="220"/>
      <c r="AN7" s="260">
        <f t="shared" si="0"/>
        <v>0</v>
      </c>
      <c r="AO7" s="8">
        <v>86400</v>
      </c>
      <c r="AP7" s="261">
        <f t="shared" si="1"/>
        <v>0</v>
      </c>
    </row>
    <row r="8" spans="1:42" s="8" customFormat="1" x14ac:dyDescent="0.25">
      <c r="A8" s="12"/>
      <c r="B8" s="16"/>
      <c r="C8" s="222" t="s">
        <v>403</v>
      </c>
      <c r="D8" s="223" t="s">
        <v>395</v>
      </c>
      <c r="E8" s="7"/>
      <c r="F8" s="38">
        <v>2.23</v>
      </c>
      <c r="G8" s="38">
        <v>1.54</v>
      </c>
      <c r="H8" s="38">
        <v>1.19</v>
      </c>
      <c r="I8" s="38">
        <v>0.36</v>
      </c>
      <c r="J8" s="38">
        <v>0.56000000000000005</v>
      </c>
      <c r="K8" s="38">
        <v>0.81</v>
      </c>
      <c r="L8" s="38">
        <v>1.07</v>
      </c>
      <c r="M8" s="38">
        <v>1.2</v>
      </c>
      <c r="N8" s="38">
        <v>1.41</v>
      </c>
      <c r="O8" s="38">
        <v>1.72</v>
      </c>
      <c r="P8" s="38">
        <v>2.04</v>
      </c>
      <c r="Q8" s="38">
        <v>2.11</v>
      </c>
      <c r="R8" s="38">
        <v>1.97</v>
      </c>
      <c r="S8" s="38">
        <v>1.6</v>
      </c>
      <c r="T8" s="38">
        <v>1.38</v>
      </c>
      <c r="U8" s="38">
        <v>1.38</v>
      </c>
      <c r="V8" s="38">
        <v>1.1299999999999999</v>
      </c>
      <c r="W8" s="38">
        <v>0.75</v>
      </c>
      <c r="X8" s="38">
        <v>0.76</v>
      </c>
      <c r="Y8" s="38">
        <v>0.76</v>
      </c>
      <c r="Z8" s="38">
        <v>0.83</v>
      </c>
      <c r="AA8" s="38">
        <v>1.08</v>
      </c>
      <c r="AB8" s="38">
        <v>1.02</v>
      </c>
      <c r="AC8" s="38">
        <v>0.79</v>
      </c>
      <c r="AD8" s="38">
        <v>0.91</v>
      </c>
      <c r="AE8" s="38">
        <v>0.91</v>
      </c>
      <c r="AF8" s="38">
        <v>0.91</v>
      </c>
      <c r="AG8" s="38">
        <v>0.86</v>
      </c>
      <c r="AH8" s="38">
        <v>0.57999999999999996</v>
      </c>
      <c r="AI8" s="38">
        <v>0.11</v>
      </c>
      <c r="AJ8" s="50">
        <v>0.46</v>
      </c>
      <c r="AK8" s="38"/>
      <c r="AL8" s="38"/>
      <c r="AN8" s="260">
        <f t="shared" si="0"/>
        <v>34.43</v>
      </c>
      <c r="AO8" s="8">
        <v>86400</v>
      </c>
      <c r="AP8" s="261">
        <f t="shared" si="1"/>
        <v>2974752</v>
      </c>
    </row>
    <row r="9" spans="1:42" s="8" customFormat="1" x14ac:dyDescent="0.25">
      <c r="A9" s="12"/>
      <c r="B9" s="13"/>
      <c r="C9" s="17" t="s">
        <v>9</v>
      </c>
      <c r="D9" s="237" t="s">
        <v>395</v>
      </c>
      <c r="E9" s="7"/>
      <c r="F9" s="38">
        <v>0.04</v>
      </c>
      <c r="G9" s="38">
        <v>0.04</v>
      </c>
      <c r="H9" s="38">
        <v>0.04</v>
      </c>
      <c r="I9" s="38">
        <v>0.04</v>
      </c>
      <c r="J9" s="38">
        <v>0.04</v>
      </c>
      <c r="K9" s="38">
        <v>0.04</v>
      </c>
      <c r="L9" s="38">
        <v>0.04</v>
      </c>
      <c r="M9" s="38">
        <v>0.04</v>
      </c>
      <c r="N9" s="38">
        <v>0.04</v>
      </c>
      <c r="O9" s="38">
        <v>0.04</v>
      </c>
      <c r="P9" s="38">
        <v>0.01</v>
      </c>
      <c r="Q9" s="38">
        <v>0.01</v>
      </c>
      <c r="R9" s="38">
        <v>0.01</v>
      </c>
      <c r="S9" s="38">
        <v>0.01</v>
      </c>
      <c r="T9" s="38">
        <v>0.01</v>
      </c>
      <c r="U9" s="38">
        <v>0.01</v>
      </c>
      <c r="V9" s="38">
        <v>0.01</v>
      </c>
      <c r="W9" s="38">
        <v>2.5000000000000001E-2</v>
      </c>
      <c r="X9" s="38">
        <v>2.5000000000000001E-2</v>
      </c>
      <c r="Y9" s="38">
        <v>2.5000000000000001E-2</v>
      </c>
      <c r="Z9" s="38">
        <v>2.5000000000000001E-2</v>
      </c>
      <c r="AA9" s="38">
        <v>2.5000000000000001E-2</v>
      </c>
      <c r="AB9" s="38">
        <v>2.5000000000000001E-2</v>
      </c>
      <c r="AC9" s="38">
        <v>2.5000000000000001E-2</v>
      </c>
      <c r="AD9" s="38">
        <v>2.5000000000000001E-2</v>
      </c>
      <c r="AE9" s="38">
        <v>2.5000000000000001E-2</v>
      </c>
      <c r="AF9" s="38">
        <v>2.5000000000000001E-2</v>
      </c>
      <c r="AG9" s="38">
        <v>2.5000000000000001E-2</v>
      </c>
      <c r="AH9" s="38">
        <v>0</v>
      </c>
      <c r="AI9" s="38">
        <v>0</v>
      </c>
      <c r="AJ9" s="50">
        <v>0</v>
      </c>
      <c r="AK9" s="38"/>
      <c r="AL9" s="38"/>
      <c r="AN9" s="260">
        <f t="shared" si="0"/>
        <v>0.74500000000000022</v>
      </c>
      <c r="AO9" s="8">
        <v>86400</v>
      </c>
      <c r="AP9" s="261">
        <f t="shared" si="1"/>
        <v>64368.000000000022</v>
      </c>
    </row>
    <row r="10" spans="1:42" s="8" customFormat="1" x14ac:dyDescent="0.25">
      <c r="A10" s="12"/>
      <c r="B10" s="13"/>
      <c r="C10" s="17"/>
      <c r="D10" s="14"/>
      <c r="E10" s="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50"/>
      <c r="AK10" s="38"/>
      <c r="AL10" s="38"/>
      <c r="AN10" s="260"/>
      <c r="AP10" s="261"/>
    </row>
    <row r="11" spans="1:42" s="8" customFormat="1" ht="15.75" thickBot="1" x14ac:dyDescent="0.3">
      <c r="A11" s="12"/>
      <c r="B11" s="19"/>
      <c r="C11" s="20" t="s">
        <v>139</v>
      </c>
      <c r="D11" s="243"/>
      <c r="E11" s="46">
        <f>86400*SUM(F11:AJ11)</f>
        <v>3065040</v>
      </c>
      <c r="F11" s="51">
        <f>SUM(F5:F10)</f>
        <v>2.37</v>
      </c>
      <c r="G11" s="51">
        <f>SUM(G5:G10)</f>
        <v>1.58</v>
      </c>
      <c r="H11" s="51">
        <f>SUM(H5:H10)</f>
        <v>1.33</v>
      </c>
      <c r="I11" s="51">
        <f>SUM(I5:I10)</f>
        <v>0.39999999999999997</v>
      </c>
      <c r="J11" s="51">
        <f t="shared" ref="J11:AJ11" si="2">SUM(J5:J10)</f>
        <v>0.60000000000000009</v>
      </c>
      <c r="K11" s="51">
        <f t="shared" si="2"/>
        <v>0.85000000000000009</v>
      </c>
      <c r="L11" s="51">
        <f t="shared" si="2"/>
        <v>1.1100000000000001</v>
      </c>
      <c r="M11" s="51">
        <f t="shared" si="2"/>
        <v>1.24</v>
      </c>
      <c r="N11" s="51">
        <f t="shared" si="2"/>
        <v>1.45</v>
      </c>
      <c r="O11" s="51">
        <f t="shared" si="2"/>
        <v>1.76</v>
      </c>
      <c r="P11" s="51">
        <f t="shared" si="2"/>
        <v>2.0499999999999998</v>
      </c>
      <c r="Q11" s="51">
        <f t="shared" si="2"/>
        <v>2.1199999999999997</v>
      </c>
      <c r="R11" s="51">
        <f t="shared" si="2"/>
        <v>1.98</v>
      </c>
      <c r="S11" s="51">
        <f t="shared" si="2"/>
        <v>1.61</v>
      </c>
      <c r="T11" s="51">
        <f t="shared" si="2"/>
        <v>1.39</v>
      </c>
      <c r="U11" s="51">
        <f t="shared" si="2"/>
        <v>1.39</v>
      </c>
      <c r="V11" s="51">
        <f t="shared" si="2"/>
        <v>1.1399999999999999</v>
      </c>
      <c r="W11" s="51">
        <f t="shared" si="2"/>
        <v>0.875</v>
      </c>
      <c r="X11" s="51">
        <f t="shared" si="2"/>
        <v>0.78500000000000003</v>
      </c>
      <c r="Y11" s="51">
        <f t="shared" si="2"/>
        <v>0.78500000000000003</v>
      </c>
      <c r="Z11" s="51">
        <f t="shared" si="2"/>
        <v>0.85499999999999998</v>
      </c>
      <c r="AA11" s="51">
        <f t="shared" si="2"/>
        <v>1.105</v>
      </c>
      <c r="AB11" s="51">
        <f t="shared" si="2"/>
        <v>1.0449999999999999</v>
      </c>
      <c r="AC11" s="51">
        <f t="shared" si="2"/>
        <v>0.81500000000000006</v>
      </c>
      <c r="AD11" s="51">
        <f t="shared" si="2"/>
        <v>0.93500000000000005</v>
      </c>
      <c r="AE11" s="51">
        <f t="shared" si="2"/>
        <v>0.93500000000000005</v>
      </c>
      <c r="AF11" s="51">
        <f t="shared" si="2"/>
        <v>0.93500000000000005</v>
      </c>
      <c r="AG11" s="51">
        <f t="shared" si="2"/>
        <v>0.88500000000000001</v>
      </c>
      <c r="AH11" s="51">
        <f t="shared" si="2"/>
        <v>0.57999999999999996</v>
      </c>
      <c r="AI11" s="51">
        <f t="shared" si="2"/>
        <v>0.11</v>
      </c>
      <c r="AJ11" s="52">
        <f t="shared" si="2"/>
        <v>0.46</v>
      </c>
      <c r="AK11" s="38"/>
      <c r="AL11" s="38"/>
      <c r="AN11" s="262">
        <f t="shared" si="0"/>
        <v>35.475000000000001</v>
      </c>
      <c r="AO11" s="20">
        <v>86400</v>
      </c>
      <c r="AP11" s="263">
        <f t="shared" si="1"/>
        <v>3065040</v>
      </c>
    </row>
    <row r="12" spans="1:42" ht="16.5" thickTop="1" thickBot="1" x14ac:dyDescent="0.3">
      <c r="A12" s="12"/>
      <c r="X12" s="14"/>
      <c r="Y12" s="14"/>
      <c r="Z12" s="14"/>
      <c r="AB12" s="14"/>
      <c r="AD12" s="14"/>
      <c r="AE12" s="14"/>
      <c r="AF12" s="14"/>
      <c r="AG12" s="14"/>
      <c r="AH12" s="14"/>
      <c r="AI12" s="14"/>
      <c r="AN12" s="14"/>
      <c r="AO12" s="8"/>
      <c r="AP12" s="15"/>
    </row>
    <row r="13" spans="1:42" s="8" customFormat="1" ht="15.75" thickTop="1" x14ac:dyDescent="0.25">
      <c r="A13" s="12"/>
      <c r="B13" s="23" t="s">
        <v>10</v>
      </c>
      <c r="C13" s="24" t="s">
        <v>11</v>
      </c>
      <c r="D13" s="9">
        <v>0.3</v>
      </c>
      <c r="E13" s="45"/>
      <c r="F13" s="48">
        <v>0.3</v>
      </c>
      <c r="G13" s="48">
        <v>0</v>
      </c>
      <c r="H13" s="48">
        <v>0.3</v>
      </c>
      <c r="I13" s="48">
        <v>0.3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0.3</v>
      </c>
      <c r="Q13" s="48">
        <v>0.3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49">
        <v>0</v>
      </c>
      <c r="AK13" s="38"/>
      <c r="AL13" s="38"/>
      <c r="AN13" s="258">
        <f t="shared" si="0"/>
        <v>1.5</v>
      </c>
      <c r="AO13" s="10">
        <v>86400</v>
      </c>
      <c r="AP13" s="259">
        <f t="shared" si="1"/>
        <v>129600</v>
      </c>
    </row>
    <row r="14" spans="1:42" s="8" customFormat="1" x14ac:dyDescent="0.25">
      <c r="A14" s="12"/>
      <c r="B14" s="16"/>
      <c r="C14" s="17" t="s">
        <v>12</v>
      </c>
      <c r="D14" s="14">
        <v>0.36</v>
      </c>
      <c r="E14" s="7"/>
      <c r="F14" s="38">
        <v>0.36</v>
      </c>
      <c r="G14" s="38">
        <v>0.36</v>
      </c>
      <c r="H14" s="38">
        <v>0.36</v>
      </c>
      <c r="I14" s="38">
        <v>0.36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0.36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50">
        <v>0</v>
      </c>
      <c r="AK14" s="38"/>
      <c r="AL14" s="38"/>
      <c r="AN14" s="260">
        <f t="shared" si="0"/>
        <v>1.7999999999999998</v>
      </c>
      <c r="AO14" s="8">
        <v>86400</v>
      </c>
      <c r="AP14" s="261">
        <f t="shared" si="1"/>
        <v>155519.99999999997</v>
      </c>
    </row>
    <row r="15" spans="1:42" s="8" customFormat="1" x14ac:dyDescent="0.25">
      <c r="A15" s="12"/>
      <c r="B15" s="16"/>
      <c r="C15" s="220" t="s">
        <v>13</v>
      </c>
      <c r="D15" s="221">
        <v>0</v>
      </c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46"/>
      <c r="AK15" s="220"/>
      <c r="AL15" s="220"/>
      <c r="AN15" s="260">
        <f t="shared" si="0"/>
        <v>0</v>
      </c>
      <c r="AO15" s="8">
        <v>86400</v>
      </c>
      <c r="AP15" s="261">
        <f t="shared" si="1"/>
        <v>0</v>
      </c>
    </row>
    <row r="16" spans="1:42" s="8" customFormat="1" x14ac:dyDescent="0.25">
      <c r="A16" s="12"/>
      <c r="B16" s="16"/>
      <c r="C16" s="17" t="s">
        <v>14</v>
      </c>
      <c r="D16" s="14">
        <v>0.3</v>
      </c>
      <c r="E16" s="7"/>
      <c r="F16" s="38">
        <v>0.3</v>
      </c>
      <c r="G16" s="38">
        <v>0.3</v>
      </c>
      <c r="H16" s="38">
        <v>0.3</v>
      </c>
      <c r="I16" s="38">
        <v>0.3</v>
      </c>
      <c r="J16" s="38">
        <v>0.3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0.3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50">
        <v>0</v>
      </c>
      <c r="AK16" s="38"/>
      <c r="AL16" s="38"/>
      <c r="AN16" s="260">
        <f t="shared" si="0"/>
        <v>1.8</v>
      </c>
      <c r="AO16" s="8">
        <v>86400</v>
      </c>
      <c r="AP16" s="261">
        <f t="shared" si="1"/>
        <v>155520</v>
      </c>
    </row>
    <row r="17" spans="1:42" s="8" customFormat="1" x14ac:dyDescent="0.25">
      <c r="A17" s="12"/>
      <c r="B17" s="16"/>
      <c r="C17" s="17" t="s">
        <v>15</v>
      </c>
      <c r="D17" s="14">
        <v>0.35</v>
      </c>
      <c r="E17" s="7"/>
      <c r="F17" s="38">
        <v>0.35</v>
      </c>
      <c r="G17" s="38">
        <v>0.35</v>
      </c>
      <c r="H17" s="38">
        <v>0.35</v>
      </c>
      <c r="I17" s="38">
        <v>0.35</v>
      </c>
      <c r="J17" s="38">
        <v>0.35</v>
      </c>
      <c r="K17" s="38">
        <v>0.35</v>
      </c>
      <c r="L17" s="38">
        <v>0.35</v>
      </c>
      <c r="M17" s="38">
        <v>0</v>
      </c>
      <c r="N17" s="38">
        <v>0</v>
      </c>
      <c r="O17" s="38">
        <v>0</v>
      </c>
      <c r="P17" s="38">
        <v>0.35</v>
      </c>
      <c r="Q17" s="38">
        <v>0.35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50">
        <v>0</v>
      </c>
      <c r="AK17" s="38"/>
      <c r="AL17" s="38"/>
      <c r="AN17" s="260">
        <f t="shared" si="0"/>
        <v>3.1500000000000004</v>
      </c>
      <c r="AO17" s="8">
        <v>86400</v>
      </c>
      <c r="AP17" s="261">
        <f t="shared" si="1"/>
        <v>272160.00000000006</v>
      </c>
    </row>
    <row r="18" spans="1:42" s="8" customFormat="1" x14ac:dyDescent="0.25">
      <c r="A18" s="12"/>
      <c r="B18" s="13"/>
      <c r="C18" s="17" t="s">
        <v>16</v>
      </c>
      <c r="D18" s="237" t="s">
        <v>395</v>
      </c>
      <c r="E18" s="7"/>
      <c r="F18" s="38">
        <v>0.2</v>
      </c>
      <c r="G18" s="38">
        <v>0.2</v>
      </c>
      <c r="H18" s="38">
        <v>0.3</v>
      </c>
      <c r="I18" s="38">
        <v>0.3</v>
      </c>
      <c r="J18" s="38">
        <v>0.3</v>
      </c>
      <c r="K18" s="38">
        <v>0.3</v>
      </c>
      <c r="L18" s="38">
        <v>0.3</v>
      </c>
      <c r="M18" s="38">
        <v>0.3</v>
      </c>
      <c r="N18" s="38">
        <v>0.3</v>
      </c>
      <c r="O18" s="38">
        <v>0.3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0.06</v>
      </c>
      <c r="X18" s="38">
        <v>0.06</v>
      </c>
      <c r="Y18" s="38">
        <v>0.06</v>
      </c>
      <c r="Z18" s="38">
        <v>0.06</v>
      </c>
      <c r="AA18" s="38">
        <v>0.06</v>
      </c>
      <c r="AB18" s="38">
        <v>0.06</v>
      </c>
      <c r="AC18" s="38">
        <v>0.06</v>
      </c>
      <c r="AD18" s="38">
        <v>0.06</v>
      </c>
      <c r="AE18" s="38">
        <v>0.06</v>
      </c>
      <c r="AF18" s="38">
        <v>0</v>
      </c>
      <c r="AG18" s="38">
        <v>0</v>
      </c>
      <c r="AH18" s="38">
        <v>0</v>
      </c>
      <c r="AI18" s="38">
        <v>0</v>
      </c>
      <c r="AJ18" s="50">
        <v>0</v>
      </c>
      <c r="AK18" s="38"/>
      <c r="AL18" s="38"/>
      <c r="AN18" s="260">
        <f t="shared" si="0"/>
        <v>3.3400000000000003</v>
      </c>
      <c r="AO18" s="8">
        <v>86400</v>
      </c>
      <c r="AP18" s="261">
        <f t="shared" si="1"/>
        <v>288576</v>
      </c>
    </row>
    <row r="19" spans="1:42" s="8" customFormat="1" x14ac:dyDescent="0.25">
      <c r="A19" s="12"/>
      <c r="B19" s="16"/>
      <c r="C19" s="220" t="s">
        <v>17</v>
      </c>
      <c r="D19" s="221">
        <v>0</v>
      </c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46"/>
      <c r="AK19" s="220"/>
      <c r="AL19" s="220"/>
      <c r="AN19" s="260">
        <f t="shared" si="0"/>
        <v>0</v>
      </c>
      <c r="AO19" s="8">
        <v>86400</v>
      </c>
      <c r="AP19" s="261">
        <f t="shared" si="1"/>
        <v>0</v>
      </c>
    </row>
    <row r="20" spans="1:42" s="8" customFormat="1" x14ac:dyDescent="0.25">
      <c r="A20" s="12"/>
      <c r="B20" s="16"/>
      <c r="C20" s="220" t="s">
        <v>18</v>
      </c>
      <c r="D20" s="221">
        <v>0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46"/>
      <c r="AK20" s="220"/>
      <c r="AL20" s="220"/>
      <c r="AN20" s="260">
        <f t="shared" si="0"/>
        <v>0</v>
      </c>
      <c r="AO20" s="8">
        <v>86400</v>
      </c>
      <c r="AP20" s="261">
        <f t="shared" si="1"/>
        <v>0</v>
      </c>
    </row>
    <row r="21" spans="1:42" s="8" customFormat="1" x14ac:dyDescent="0.25">
      <c r="A21" s="12"/>
      <c r="B21" s="16"/>
      <c r="C21" s="40"/>
      <c r="D21" s="41"/>
      <c r="E21" s="7"/>
      <c r="F21" s="38"/>
      <c r="G21" s="38"/>
      <c r="H21" s="38"/>
      <c r="I21" s="38"/>
      <c r="J21" s="38"/>
      <c r="K21" s="38"/>
      <c r="L21" s="38"/>
      <c r="M21" s="38"/>
      <c r="N21" s="38"/>
      <c r="O21" s="14"/>
      <c r="P21" s="14"/>
      <c r="Q21" s="14"/>
      <c r="R21" s="14"/>
      <c r="S21" s="14"/>
      <c r="T21" s="14"/>
      <c r="U21" s="38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54"/>
      <c r="AK21" s="14"/>
      <c r="AL21" s="14"/>
      <c r="AN21" s="260"/>
      <c r="AP21" s="261"/>
    </row>
    <row r="22" spans="1:42" s="8" customFormat="1" ht="15.75" thickBot="1" x14ac:dyDescent="0.3">
      <c r="A22" s="12"/>
      <c r="B22" s="19"/>
      <c r="C22" s="20" t="s">
        <v>139</v>
      </c>
      <c r="D22" s="243"/>
      <c r="E22" s="46">
        <f>86400*SUM(F22:AJ22)</f>
        <v>1001376.0000000007</v>
      </c>
      <c r="F22" s="51">
        <f>SUM(F13:F21)</f>
        <v>1.51</v>
      </c>
      <c r="G22" s="51">
        <f>SUM(G13:G21)</f>
        <v>1.2099999999999997</v>
      </c>
      <c r="H22" s="51">
        <f>SUM(H13:H21)</f>
        <v>1.61</v>
      </c>
      <c r="I22" s="51">
        <f t="shared" ref="I22:AJ22" si="3">SUM(I13:I21)</f>
        <v>1.61</v>
      </c>
      <c r="J22" s="51">
        <f t="shared" si="3"/>
        <v>0.95</v>
      </c>
      <c r="K22" s="51">
        <f t="shared" si="3"/>
        <v>0.64999999999999991</v>
      </c>
      <c r="L22" s="51">
        <f t="shared" si="3"/>
        <v>0.64999999999999991</v>
      </c>
      <c r="M22" s="51">
        <f t="shared" si="3"/>
        <v>0.3</v>
      </c>
      <c r="N22" s="51">
        <f>SUM(N13:N21)</f>
        <v>0.3</v>
      </c>
      <c r="O22" s="51">
        <f>SUM(O13:O21)</f>
        <v>0.3</v>
      </c>
      <c r="P22" s="51">
        <f t="shared" si="3"/>
        <v>1.31</v>
      </c>
      <c r="Q22" s="51">
        <f t="shared" si="3"/>
        <v>0.64999999999999991</v>
      </c>
      <c r="R22" s="51">
        <f t="shared" si="3"/>
        <v>0</v>
      </c>
      <c r="S22" s="51">
        <f t="shared" si="3"/>
        <v>0</v>
      </c>
      <c r="T22" s="51">
        <f t="shared" si="3"/>
        <v>0</v>
      </c>
      <c r="U22" s="51">
        <f t="shared" si="3"/>
        <v>0</v>
      </c>
      <c r="V22" s="51">
        <f t="shared" si="3"/>
        <v>0</v>
      </c>
      <c r="W22" s="51">
        <f t="shared" si="3"/>
        <v>0.06</v>
      </c>
      <c r="X22" s="51">
        <f t="shared" si="3"/>
        <v>0.06</v>
      </c>
      <c r="Y22" s="51">
        <f t="shared" si="3"/>
        <v>0.06</v>
      </c>
      <c r="Z22" s="51">
        <f>SUM(Z13:Z21)</f>
        <v>0.06</v>
      </c>
      <c r="AA22" s="51">
        <f t="shared" si="3"/>
        <v>0.06</v>
      </c>
      <c r="AB22" s="51">
        <f>SUM(AB13:AB21)</f>
        <v>0.06</v>
      </c>
      <c r="AC22" s="51">
        <f t="shared" si="3"/>
        <v>0.06</v>
      </c>
      <c r="AD22" s="51">
        <f t="shared" si="3"/>
        <v>0.06</v>
      </c>
      <c r="AE22" s="51">
        <f t="shared" si="3"/>
        <v>0.06</v>
      </c>
      <c r="AF22" s="51">
        <f t="shared" si="3"/>
        <v>0</v>
      </c>
      <c r="AG22" s="51">
        <f t="shared" si="3"/>
        <v>0</v>
      </c>
      <c r="AH22" s="51">
        <f t="shared" si="3"/>
        <v>0</v>
      </c>
      <c r="AI22" s="51">
        <f t="shared" si="3"/>
        <v>0</v>
      </c>
      <c r="AJ22" s="52">
        <f t="shared" si="3"/>
        <v>0</v>
      </c>
      <c r="AK22" s="38"/>
      <c r="AL22" s="38"/>
      <c r="AN22" s="262">
        <f t="shared" si="0"/>
        <v>11.590000000000009</v>
      </c>
      <c r="AO22" s="20">
        <v>86400</v>
      </c>
      <c r="AP22" s="263">
        <f t="shared" si="1"/>
        <v>1001376.0000000007</v>
      </c>
    </row>
    <row r="23" spans="1:42" s="8" customFormat="1" ht="16.5" thickTop="1" thickBot="1" x14ac:dyDescent="0.3">
      <c r="A23" s="12"/>
      <c r="D23" s="14"/>
      <c r="E23" s="7"/>
      <c r="F23" s="38"/>
      <c r="G23" s="38"/>
      <c r="H23" s="38"/>
      <c r="I23" s="38"/>
      <c r="J23" s="38"/>
      <c r="K23" s="38"/>
      <c r="L23" s="38"/>
      <c r="M23" s="38"/>
      <c r="N23" s="38"/>
      <c r="O23" s="14"/>
      <c r="P23" s="14"/>
      <c r="Q23" s="14"/>
      <c r="R23" s="14"/>
      <c r="S23" s="14"/>
      <c r="T23" s="14"/>
      <c r="U23" s="38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N23" s="14"/>
      <c r="AP23" s="15"/>
    </row>
    <row r="24" spans="1:42" s="8" customFormat="1" ht="15.75" thickTop="1" x14ac:dyDescent="0.25">
      <c r="A24" s="12"/>
      <c r="B24" s="23" t="s">
        <v>19</v>
      </c>
      <c r="C24" s="24" t="s">
        <v>20</v>
      </c>
      <c r="D24" s="9">
        <v>0.3</v>
      </c>
      <c r="E24" s="45"/>
      <c r="F24" s="48">
        <v>0</v>
      </c>
      <c r="G24" s="48">
        <v>0</v>
      </c>
      <c r="H24" s="48">
        <v>0.3</v>
      </c>
      <c r="I24" s="48">
        <v>0.3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0.3</v>
      </c>
      <c r="Q24" s="48">
        <v>0.3</v>
      </c>
      <c r="R24" s="48">
        <v>0.3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9">
        <v>0</v>
      </c>
      <c r="AK24" s="38"/>
      <c r="AL24" s="38"/>
      <c r="AN24" s="258">
        <f t="shared" si="0"/>
        <v>1.5</v>
      </c>
      <c r="AO24" s="10">
        <v>86400</v>
      </c>
      <c r="AP24" s="259">
        <f t="shared" si="1"/>
        <v>129600</v>
      </c>
    </row>
    <row r="25" spans="1:42" s="8" customFormat="1" x14ac:dyDescent="0.25">
      <c r="A25" s="12"/>
      <c r="B25" s="16"/>
      <c r="C25" s="17" t="s">
        <v>21</v>
      </c>
      <c r="D25" s="14">
        <v>0.35</v>
      </c>
      <c r="E25" s="7"/>
      <c r="F25" s="38">
        <v>0.35</v>
      </c>
      <c r="G25" s="38">
        <v>0.35</v>
      </c>
      <c r="H25" s="38">
        <v>0.35</v>
      </c>
      <c r="I25" s="38">
        <v>0.35</v>
      </c>
      <c r="J25" s="38">
        <v>0.35</v>
      </c>
      <c r="K25" s="38">
        <v>0.35</v>
      </c>
      <c r="L25" s="38">
        <v>0.35</v>
      </c>
      <c r="M25" s="38">
        <v>0</v>
      </c>
      <c r="N25" s="38">
        <v>0</v>
      </c>
      <c r="O25" s="38">
        <v>0</v>
      </c>
      <c r="P25" s="38">
        <v>0.35</v>
      </c>
      <c r="Q25" s="38">
        <v>0.35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50">
        <v>0</v>
      </c>
      <c r="AK25" s="38"/>
      <c r="AL25" s="38"/>
      <c r="AN25" s="260">
        <f t="shared" si="0"/>
        <v>3.1500000000000004</v>
      </c>
      <c r="AO25" s="8">
        <v>86400</v>
      </c>
      <c r="AP25" s="261">
        <f t="shared" si="1"/>
        <v>272160.00000000006</v>
      </c>
    </row>
    <row r="26" spans="1:42" s="8" customFormat="1" x14ac:dyDescent="0.25">
      <c r="A26" s="12"/>
      <c r="B26" s="16"/>
      <c r="C26" s="220" t="s">
        <v>22</v>
      </c>
      <c r="D26" s="221">
        <v>0.2</v>
      </c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46"/>
      <c r="AK26" s="220"/>
      <c r="AL26" s="220"/>
      <c r="AN26" s="260">
        <f t="shared" si="0"/>
        <v>0</v>
      </c>
      <c r="AO26" s="8">
        <v>86400</v>
      </c>
      <c r="AP26" s="261">
        <f t="shared" si="1"/>
        <v>0</v>
      </c>
    </row>
    <row r="27" spans="1:42" s="8" customFormat="1" x14ac:dyDescent="0.25">
      <c r="A27" s="12"/>
      <c r="B27" s="16"/>
      <c r="C27" s="222" t="s">
        <v>402</v>
      </c>
      <c r="D27" s="223" t="s">
        <v>395</v>
      </c>
      <c r="E27" s="7"/>
      <c r="F27" s="38">
        <v>18.989999999999998</v>
      </c>
      <c r="G27" s="38">
        <v>20.97</v>
      </c>
      <c r="H27" s="38">
        <v>21.75</v>
      </c>
      <c r="I27" s="38">
        <v>25.14</v>
      </c>
      <c r="J27" s="38">
        <v>26.21</v>
      </c>
      <c r="K27" s="38">
        <v>24.53</v>
      </c>
      <c r="L27" s="38">
        <v>23.44</v>
      </c>
      <c r="M27" s="38">
        <v>22.36</v>
      </c>
      <c r="N27" s="38">
        <v>21.45</v>
      </c>
      <c r="O27" s="38">
        <v>21.01</v>
      </c>
      <c r="P27" s="38">
        <v>20.92</v>
      </c>
      <c r="Q27" s="38">
        <v>21.87</v>
      </c>
      <c r="R27" s="38">
        <v>21.56</v>
      </c>
      <c r="S27" s="38">
        <v>21.73</v>
      </c>
      <c r="T27" s="38">
        <v>22.96</v>
      </c>
      <c r="U27" s="38">
        <v>22.06</v>
      </c>
      <c r="V27" s="38">
        <v>22.22</v>
      </c>
      <c r="W27" s="38">
        <v>22.8</v>
      </c>
      <c r="X27" s="38">
        <v>22.88</v>
      </c>
      <c r="Y27" s="38">
        <v>22.63</v>
      </c>
      <c r="Z27" s="38">
        <v>22.47</v>
      </c>
      <c r="AA27" s="38">
        <v>22.23</v>
      </c>
      <c r="AB27" s="38">
        <v>22.11</v>
      </c>
      <c r="AC27" s="38">
        <v>22.36</v>
      </c>
      <c r="AD27" s="38">
        <v>22.91</v>
      </c>
      <c r="AE27" s="38">
        <v>22.49</v>
      </c>
      <c r="AF27" s="38">
        <v>22.35</v>
      </c>
      <c r="AG27" s="38">
        <v>22.66</v>
      </c>
      <c r="AH27" s="38">
        <v>24.24</v>
      </c>
      <c r="AI27" s="38">
        <v>24.99</v>
      </c>
      <c r="AJ27" s="50">
        <v>22.87</v>
      </c>
      <c r="AK27" s="38"/>
      <c r="AL27" s="38"/>
      <c r="AN27" s="260">
        <f t="shared" si="0"/>
        <v>699.16</v>
      </c>
      <c r="AO27" s="8">
        <v>86400</v>
      </c>
      <c r="AP27" s="261">
        <f t="shared" si="1"/>
        <v>60407424</v>
      </c>
    </row>
    <row r="28" spans="1:42" s="8" customFormat="1" x14ac:dyDescent="0.25">
      <c r="A28" s="12"/>
      <c r="B28" s="16"/>
      <c r="C28" s="17"/>
      <c r="D28" s="18"/>
      <c r="E28" s="7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50"/>
      <c r="AK28" s="38"/>
      <c r="AL28" s="38"/>
      <c r="AN28" s="260"/>
      <c r="AP28" s="261"/>
    </row>
    <row r="29" spans="1:42" s="8" customFormat="1" x14ac:dyDescent="0.25">
      <c r="A29" s="12"/>
      <c r="B29" s="16"/>
      <c r="C29" s="219" t="s">
        <v>145</v>
      </c>
      <c r="D29" s="235" t="s">
        <v>395</v>
      </c>
      <c r="E29" s="7"/>
      <c r="F29" s="38">
        <v>0</v>
      </c>
      <c r="G29" s="38">
        <v>3.12</v>
      </c>
      <c r="H29" s="38">
        <v>5.86</v>
      </c>
      <c r="I29" s="38">
        <v>12.03</v>
      </c>
      <c r="J29" s="38">
        <v>13.43</v>
      </c>
      <c r="K29" s="38">
        <v>10.63</v>
      </c>
      <c r="L29" s="38">
        <v>8.94</v>
      </c>
      <c r="M29" s="38">
        <v>7.13</v>
      </c>
      <c r="N29" s="38">
        <v>4.95</v>
      </c>
      <c r="O29" s="38">
        <v>3.82</v>
      </c>
      <c r="P29" s="38">
        <v>3.32</v>
      </c>
      <c r="Q29" s="38">
        <v>4.91</v>
      </c>
      <c r="R29" s="38">
        <v>4.5999999999999996</v>
      </c>
      <c r="S29" s="38">
        <v>6.08</v>
      </c>
      <c r="T29" s="38">
        <v>8.8800000000000008</v>
      </c>
      <c r="U29" s="38">
        <v>8</v>
      </c>
      <c r="V29" s="38">
        <v>9.9700000000000006</v>
      </c>
      <c r="W29" s="38">
        <v>12.07</v>
      </c>
      <c r="X29" s="38">
        <v>10.89</v>
      </c>
      <c r="Y29" s="38">
        <v>10.07</v>
      </c>
      <c r="Z29" s="38">
        <v>9.75</v>
      </c>
      <c r="AA29" s="38">
        <v>9.51</v>
      </c>
      <c r="AB29" s="38">
        <v>10</v>
      </c>
      <c r="AC29" s="38">
        <v>10.69</v>
      </c>
      <c r="AD29" s="38">
        <v>10.97</v>
      </c>
      <c r="AE29" s="38">
        <v>10.57</v>
      </c>
      <c r="AF29" s="38">
        <v>10.42</v>
      </c>
      <c r="AG29" s="38">
        <v>11.73</v>
      </c>
      <c r="AH29" s="38">
        <v>14.1</v>
      </c>
      <c r="AI29" s="38">
        <v>14.98</v>
      </c>
      <c r="AJ29" s="50">
        <v>13.11</v>
      </c>
      <c r="AK29" s="38"/>
      <c r="AL29" s="38"/>
      <c r="AN29" s="260">
        <f t="shared" si="0"/>
        <v>274.52999999999997</v>
      </c>
      <c r="AO29" s="8">
        <v>-86400</v>
      </c>
      <c r="AP29" s="261">
        <f t="shared" si="1"/>
        <v>-23719391.999999996</v>
      </c>
    </row>
    <row r="30" spans="1:42" s="8" customFormat="1" x14ac:dyDescent="0.25">
      <c r="A30" s="12"/>
      <c r="B30" s="16"/>
      <c r="C30" s="219" t="s">
        <v>411</v>
      </c>
      <c r="D30" s="41"/>
      <c r="E30" s="7"/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1</v>
      </c>
      <c r="AE30" s="38">
        <v>1</v>
      </c>
      <c r="AF30" s="38">
        <v>1</v>
      </c>
      <c r="AG30" s="38">
        <v>1</v>
      </c>
      <c r="AH30" s="38">
        <v>1</v>
      </c>
      <c r="AI30" s="38">
        <v>1</v>
      </c>
      <c r="AJ30" s="50">
        <v>1</v>
      </c>
      <c r="AK30" s="38"/>
      <c r="AL30" s="38"/>
      <c r="AN30" s="260">
        <f t="shared" si="0"/>
        <v>7</v>
      </c>
      <c r="AO30" s="8">
        <v>-86400</v>
      </c>
      <c r="AP30" s="261">
        <f t="shared" si="1"/>
        <v>-604800</v>
      </c>
    </row>
    <row r="31" spans="1:42" s="8" customFormat="1" x14ac:dyDescent="0.25">
      <c r="A31" s="12"/>
      <c r="B31" s="16"/>
      <c r="C31" s="219" t="s">
        <v>396</v>
      </c>
      <c r="D31" s="41"/>
      <c r="E31" s="7"/>
      <c r="F31" s="38">
        <v>0.2</v>
      </c>
      <c r="G31" s="38">
        <v>0.2</v>
      </c>
      <c r="H31" s="38">
        <v>0.1</v>
      </c>
      <c r="I31" s="38">
        <v>0.1</v>
      </c>
      <c r="J31" s="38">
        <v>0.1</v>
      </c>
      <c r="K31" s="38">
        <v>0.1</v>
      </c>
      <c r="L31" s="38">
        <v>0.1</v>
      </c>
      <c r="M31" s="38">
        <v>0.1</v>
      </c>
      <c r="N31" s="38">
        <v>0.1</v>
      </c>
      <c r="O31" s="38">
        <v>0.1</v>
      </c>
      <c r="P31" s="38">
        <v>0.4</v>
      </c>
      <c r="Q31" s="38">
        <v>0.4</v>
      </c>
      <c r="R31" s="38">
        <v>0.4</v>
      </c>
      <c r="S31" s="38">
        <v>0.4</v>
      </c>
      <c r="T31" s="38">
        <v>0.4</v>
      </c>
      <c r="U31" s="38">
        <v>0.4</v>
      </c>
      <c r="V31" s="38">
        <v>0.4</v>
      </c>
      <c r="W31" s="38">
        <v>0.7</v>
      </c>
      <c r="X31" s="38">
        <v>0.7</v>
      </c>
      <c r="Y31" s="38">
        <v>0.7</v>
      </c>
      <c r="Z31" s="38">
        <v>0.7</v>
      </c>
      <c r="AA31" s="38">
        <v>0.7</v>
      </c>
      <c r="AB31" s="38">
        <v>0.7</v>
      </c>
      <c r="AC31" s="38">
        <v>0.7</v>
      </c>
      <c r="AD31" s="38">
        <v>1</v>
      </c>
      <c r="AE31" s="38">
        <v>1</v>
      </c>
      <c r="AF31" s="38">
        <v>1</v>
      </c>
      <c r="AG31" s="38">
        <v>1</v>
      </c>
      <c r="AH31" s="38">
        <v>1</v>
      </c>
      <c r="AI31" s="38">
        <v>1</v>
      </c>
      <c r="AJ31" s="50">
        <v>1</v>
      </c>
      <c r="AK31" s="38"/>
      <c r="AL31" s="38"/>
      <c r="AN31" s="260">
        <f t="shared" si="0"/>
        <v>15.899999999999999</v>
      </c>
      <c r="AO31" s="8">
        <v>-86400</v>
      </c>
      <c r="AP31" s="261">
        <f t="shared" si="1"/>
        <v>-1373759.9999999998</v>
      </c>
    </row>
    <row r="32" spans="1:42" s="8" customFormat="1" x14ac:dyDescent="0.25">
      <c r="A32" s="12"/>
      <c r="B32" s="16"/>
      <c r="C32" s="219" t="s">
        <v>123</v>
      </c>
      <c r="D32" s="41"/>
      <c r="E32" s="7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0.2</v>
      </c>
      <c r="Q32" s="38">
        <v>0.2</v>
      </c>
      <c r="R32" s="38">
        <v>0.2</v>
      </c>
      <c r="S32" s="38">
        <v>0.2</v>
      </c>
      <c r="T32" s="38">
        <v>0.2</v>
      </c>
      <c r="U32" s="38">
        <v>0.2</v>
      </c>
      <c r="V32" s="38">
        <v>0.2</v>
      </c>
      <c r="W32" s="38">
        <v>0.4</v>
      </c>
      <c r="X32" s="38">
        <v>0.4</v>
      </c>
      <c r="Y32" s="38">
        <v>0.4</v>
      </c>
      <c r="Z32" s="38">
        <v>0.4</v>
      </c>
      <c r="AA32" s="38">
        <v>0.4</v>
      </c>
      <c r="AB32" s="38">
        <v>0.4</v>
      </c>
      <c r="AC32" s="38">
        <v>0.4</v>
      </c>
      <c r="AD32" s="38">
        <v>0.5</v>
      </c>
      <c r="AE32" s="38">
        <v>0.5</v>
      </c>
      <c r="AF32" s="38">
        <v>0.5</v>
      </c>
      <c r="AG32" s="38">
        <v>0.5</v>
      </c>
      <c r="AH32" s="38">
        <v>0.5</v>
      </c>
      <c r="AI32" s="38">
        <v>0.5</v>
      </c>
      <c r="AJ32" s="50">
        <v>0.5</v>
      </c>
      <c r="AK32" s="38"/>
      <c r="AL32" s="38"/>
      <c r="AN32" s="260">
        <f t="shared" si="0"/>
        <v>7.6999999999999993</v>
      </c>
      <c r="AO32" s="8">
        <v>-86400</v>
      </c>
      <c r="AP32" s="261">
        <f t="shared" si="1"/>
        <v>-665279.99999999988</v>
      </c>
    </row>
    <row r="33" spans="1:42" s="8" customFormat="1" x14ac:dyDescent="0.25">
      <c r="A33" s="12"/>
      <c r="B33" s="16"/>
      <c r="C33" s="219" t="s">
        <v>124</v>
      </c>
      <c r="D33" s="41"/>
      <c r="E33" s="7"/>
      <c r="F33" s="38">
        <v>0.2</v>
      </c>
      <c r="G33" s="38">
        <v>0.2</v>
      </c>
      <c r="H33" s="38">
        <v>0.2</v>
      </c>
      <c r="I33" s="38">
        <v>0.2</v>
      </c>
      <c r="J33" s="38">
        <v>0.2</v>
      </c>
      <c r="K33" s="38">
        <v>0.2</v>
      </c>
      <c r="L33" s="38">
        <v>0.2</v>
      </c>
      <c r="M33" s="38">
        <v>0.2</v>
      </c>
      <c r="N33" s="38">
        <v>0.2</v>
      </c>
      <c r="O33" s="38">
        <v>0.2</v>
      </c>
      <c r="P33" s="38">
        <v>0.3</v>
      </c>
      <c r="Q33" s="38">
        <v>0.3</v>
      </c>
      <c r="R33" s="38">
        <v>0.3</v>
      </c>
      <c r="S33" s="38">
        <v>0.3</v>
      </c>
      <c r="T33" s="38">
        <v>0.3</v>
      </c>
      <c r="U33" s="38">
        <v>0.3</v>
      </c>
      <c r="V33" s="38">
        <v>0.3</v>
      </c>
      <c r="W33" s="38">
        <v>0.3</v>
      </c>
      <c r="X33" s="38">
        <v>0.3</v>
      </c>
      <c r="Y33" s="38">
        <v>0.3</v>
      </c>
      <c r="Z33" s="38">
        <v>0.3</v>
      </c>
      <c r="AA33" s="38">
        <v>0.3</v>
      </c>
      <c r="AB33" s="38">
        <v>0.3</v>
      </c>
      <c r="AC33" s="38">
        <v>0.3</v>
      </c>
      <c r="AD33" s="38">
        <v>0.3</v>
      </c>
      <c r="AE33" s="38">
        <v>0.3</v>
      </c>
      <c r="AF33" s="38">
        <v>0.3</v>
      </c>
      <c r="AG33" s="38">
        <v>0.3</v>
      </c>
      <c r="AH33" s="38">
        <v>0.3</v>
      </c>
      <c r="AI33" s="38">
        <v>0.3</v>
      </c>
      <c r="AJ33" s="50">
        <v>0.3</v>
      </c>
      <c r="AK33" s="38"/>
      <c r="AL33" s="38"/>
      <c r="AN33" s="260">
        <f t="shared" si="0"/>
        <v>8.2999999999999972</v>
      </c>
      <c r="AO33" s="8">
        <v>-86400</v>
      </c>
      <c r="AP33" s="261">
        <f t="shared" si="1"/>
        <v>-717119.99999999977</v>
      </c>
    </row>
    <row r="34" spans="1:42" s="8" customFormat="1" x14ac:dyDescent="0.25">
      <c r="A34" s="12"/>
      <c r="B34" s="16"/>
      <c r="C34" s="219" t="s">
        <v>125</v>
      </c>
      <c r="D34" s="41"/>
      <c r="E34" s="7"/>
      <c r="F34" s="38">
        <v>0.3</v>
      </c>
      <c r="G34" s="38">
        <v>0.3</v>
      </c>
      <c r="H34" s="38">
        <v>0.3</v>
      </c>
      <c r="I34" s="38">
        <v>0.3</v>
      </c>
      <c r="J34" s="38">
        <v>0.3</v>
      </c>
      <c r="K34" s="38">
        <v>0.3</v>
      </c>
      <c r="L34" s="38">
        <v>0.3</v>
      </c>
      <c r="M34" s="38">
        <v>0.3</v>
      </c>
      <c r="N34" s="38">
        <v>0.3</v>
      </c>
      <c r="O34" s="38">
        <v>0.3</v>
      </c>
      <c r="P34" s="38">
        <v>0.3</v>
      </c>
      <c r="Q34" s="38">
        <v>0.3</v>
      </c>
      <c r="R34" s="38">
        <v>0.3</v>
      </c>
      <c r="S34" s="38">
        <v>0.3</v>
      </c>
      <c r="T34" s="38">
        <v>0.3</v>
      </c>
      <c r="U34" s="38">
        <v>0.3</v>
      </c>
      <c r="V34" s="38">
        <v>0.3</v>
      </c>
      <c r="W34" s="38">
        <v>0.3</v>
      </c>
      <c r="X34" s="38">
        <v>0.3</v>
      </c>
      <c r="Y34" s="38">
        <v>0.3</v>
      </c>
      <c r="Z34" s="38">
        <v>0.3</v>
      </c>
      <c r="AA34" s="38">
        <v>0.3</v>
      </c>
      <c r="AB34" s="38">
        <v>0.3</v>
      </c>
      <c r="AC34" s="38">
        <v>0.3</v>
      </c>
      <c r="AD34" s="38">
        <v>0.6</v>
      </c>
      <c r="AE34" s="38">
        <v>0.6</v>
      </c>
      <c r="AF34" s="38">
        <v>0.6</v>
      </c>
      <c r="AG34" s="38">
        <v>0.6</v>
      </c>
      <c r="AH34" s="38">
        <v>0.6</v>
      </c>
      <c r="AI34" s="38">
        <v>0.6</v>
      </c>
      <c r="AJ34" s="50">
        <v>0.6</v>
      </c>
      <c r="AK34" s="38"/>
      <c r="AL34" s="38"/>
      <c r="AN34" s="260">
        <f t="shared" si="0"/>
        <v>11.399999999999995</v>
      </c>
      <c r="AO34" s="8">
        <v>-86400</v>
      </c>
      <c r="AP34" s="261">
        <f t="shared" si="1"/>
        <v>-984959.99999999953</v>
      </c>
    </row>
    <row r="35" spans="1:42" s="8" customFormat="1" x14ac:dyDescent="0.25">
      <c r="A35" s="12"/>
      <c r="B35" s="16"/>
      <c r="C35" s="219" t="s">
        <v>397</v>
      </c>
      <c r="D35" s="41"/>
      <c r="E35" s="7"/>
      <c r="F35" s="38">
        <v>0.5</v>
      </c>
      <c r="G35" s="38">
        <v>0.5</v>
      </c>
      <c r="H35" s="38">
        <v>0.5</v>
      </c>
      <c r="I35" s="38">
        <v>0.5</v>
      </c>
      <c r="J35" s="38">
        <v>0.5</v>
      </c>
      <c r="K35" s="38">
        <v>0.5</v>
      </c>
      <c r="L35" s="38">
        <v>0.5</v>
      </c>
      <c r="M35" s="38">
        <v>0.5</v>
      </c>
      <c r="N35" s="38">
        <v>0.5</v>
      </c>
      <c r="O35" s="38">
        <v>0.5</v>
      </c>
      <c r="P35" s="38">
        <v>0.7</v>
      </c>
      <c r="Q35" s="38">
        <v>0.7</v>
      </c>
      <c r="R35" s="38">
        <v>0.7</v>
      </c>
      <c r="S35" s="38">
        <v>0.7</v>
      </c>
      <c r="T35" s="38">
        <v>0.7</v>
      </c>
      <c r="U35" s="38">
        <v>0.7</v>
      </c>
      <c r="V35" s="38">
        <v>0.7</v>
      </c>
      <c r="W35" s="38">
        <v>1</v>
      </c>
      <c r="X35" s="38">
        <v>1</v>
      </c>
      <c r="Y35" s="38">
        <v>1</v>
      </c>
      <c r="Z35" s="38">
        <v>1</v>
      </c>
      <c r="AA35" s="38">
        <v>1</v>
      </c>
      <c r="AB35" s="38">
        <v>1</v>
      </c>
      <c r="AC35" s="38">
        <v>1</v>
      </c>
      <c r="AD35" s="38">
        <v>1</v>
      </c>
      <c r="AE35" s="38">
        <v>1</v>
      </c>
      <c r="AF35" s="38">
        <v>1</v>
      </c>
      <c r="AG35" s="38">
        <v>1</v>
      </c>
      <c r="AH35" s="38">
        <v>1</v>
      </c>
      <c r="AI35" s="38">
        <v>1</v>
      </c>
      <c r="AJ35" s="50">
        <v>1</v>
      </c>
      <c r="AK35" s="38"/>
      <c r="AL35" s="38"/>
      <c r="AN35" s="260">
        <f t="shared" si="0"/>
        <v>23.9</v>
      </c>
      <c r="AO35" s="8">
        <v>-86400</v>
      </c>
      <c r="AP35" s="261">
        <f t="shared" si="1"/>
        <v>-2064959.9999999998</v>
      </c>
    </row>
    <row r="36" spans="1:42" s="8" customFormat="1" x14ac:dyDescent="0.25">
      <c r="A36" s="12"/>
      <c r="B36" s="16"/>
      <c r="C36" s="219" t="s">
        <v>126</v>
      </c>
      <c r="D36" s="41"/>
      <c r="E36" s="7"/>
      <c r="F36" s="38">
        <v>0.4</v>
      </c>
      <c r="G36" s="38">
        <v>0.4</v>
      </c>
      <c r="H36" s="38">
        <v>0.1</v>
      </c>
      <c r="I36" s="38">
        <v>0.1</v>
      </c>
      <c r="J36" s="38">
        <v>0.1</v>
      </c>
      <c r="K36" s="38">
        <v>0.1</v>
      </c>
      <c r="L36" s="38">
        <v>0.1</v>
      </c>
      <c r="M36" s="38">
        <v>0.1</v>
      </c>
      <c r="N36" s="38">
        <v>0.1</v>
      </c>
      <c r="O36" s="38">
        <v>0.1</v>
      </c>
      <c r="P36" s="38">
        <v>0.4</v>
      </c>
      <c r="Q36" s="38">
        <v>0.4</v>
      </c>
      <c r="R36" s="38">
        <v>0.4</v>
      </c>
      <c r="S36" s="38">
        <v>0.4</v>
      </c>
      <c r="T36" s="38">
        <v>0.4</v>
      </c>
      <c r="U36" s="38">
        <v>0.4</v>
      </c>
      <c r="V36" s="38">
        <v>0.4</v>
      </c>
      <c r="W36" s="38">
        <v>0.8</v>
      </c>
      <c r="X36" s="38">
        <v>0.8</v>
      </c>
      <c r="Y36" s="38">
        <v>0.8</v>
      </c>
      <c r="Z36" s="38">
        <v>0.8</v>
      </c>
      <c r="AA36" s="38">
        <v>0.8</v>
      </c>
      <c r="AB36" s="38">
        <v>0.8</v>
      </c>
      <c r="AC36" s="38">
        <v>0.8</v>
      </c>
      <c r="AD36" s="38">
        <v>1</v>
      </c>
      <c r="AE36" s="38">
        <v>1</v>
      </c>
      <c r="AF36" s="38">
        <v>1</v>
      </c>
      <c r="AG36" s="38">
        <v>1</v>
      </c>
      <c r="AH36" s="38">
        <v>1</v>
      </c>
      <c r="AI36" s="38">
        <v>1</v>
      </c>
      <c r="AJ36" s="50">
        <v>1</v>
      </c>
      <c r="AK36" s="38"/>
      <c r="AL36" s="38"/>
      <c r="AN36" s="260">
        <f t="shared" si="0"/>
        <v>17</v>
      </c>
      <c r="AO36" s="8">
        <v>-86400</v>
      </c>
      <c r="AP36" s="261">
        <f t="shared" si="1"/>
        <v>-1468800</v>
      </c>
    </row>
    <row r="37" spans="1:42" s="8" customFormat="1" x14ac:dyDescent="0.25">
      <c r="A37" s="12"/>
      <c r="B37" s="16"/>
      <c r="C37" s="219" t="s">
        <v>147</v>
      </c>
      <c r="D37" s="41"/>
      <c r="E37" s="7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50">
        <v>0</v>
      </c>
      <c r="AK37" s="38"/>
      <c r="AL37" s="38"/>
      <c r="AN37" s="260">
        <f t="shared" si="0"/>
        <v>0</v>
      </c>
      <c r="AO37" s="8">
        <v>-86400</v>
      </c>
      <c r="AP37" s="261">
        <f t="shared" si="1"/>
        <v>0</v>
      </c>
    </row>
    <row r="38" spans="1:42" s="8" customFormat="1" x14ac:dyDescent="0.25">
      <c r="A38" s="12"/>
      <c r="B38" s="16"/>
      <c r="C38" s="219" t="s">
        <v>127</v>
      </c>
      <c r="D38" s="41"/>
      <c r="E38" s="7"/>
      <c r="F38" s="38">
        <v>0.5</v>
      </c>
      <c r="G38" s="38">
        <v>0.5</v>
      </c>
      <c r="H38" s="38">
        <v>0.5</v>
      </c>
      <c r="I38" s="38">
        <v>0.5</v>
      </c>
      <c r="J38" s="38">
        <v>0.5</v>
      </c>
      <c r="K38" s="38">
        <v>0.5</v>
      </c>
      <c r="L38" s="38">
        <v>0.5</v>
      </c>
      <c r="M38" s="38">
        <v>0.5</v>
      </c>
      <c r="N38" s="38">
        <v>0.5</v>
      </c>
      <c r="O38" s="38">
        <v>0.5</v>
      </c>
      <c r="P38" s="38">
        <v>0.3</v>
      </c>
      <c r="Q38" s="38">
        <v>0.3</v>
      </c>
      <c r="R38" s="38">
        <v>0.3</v>
      </c>
      <c r="S38" s="38">
        <v>0.3</v>
      </c>
      <c r="T38" s="38">
        <v>0.3</v>
      </c>
      <c r="U38" s="38">
        <v>0.3</v>
      </c>
      <c r="V38" s="38">
        <v>0.3</v>
      </c>
      <c r="W38" s="38">
        <v>1</v>
      </c>
      <c r="X38" s="38">
        <v>1</v>
      </c>
      <c r="Y38" s="38">
        <v>1</v>
      </c>
      <c r="Z38" s="38">
        <v>1</v>
      </c>
      <c r="AA38" s="38">
        <v>1</v>
      </c>
      <c r="AB38" s="38">
        <v>1</v>
      </c>
      <c r="AC38" s="38">
        <v>1</v>
      </c>
      <c r="AD38" s="38">
        <v>0.5</v>
      </c>
      <c r="AE38" s="38">
        <v>0.5</v>
      </c>
      <c r="AF38" s="38">
        <v>0.5</v>
      </c>
      <c r="AG38" s="38">
        <v>0.5</v>
      </c>
      <c r="AH38" s="38">
        <v>0.5</v>
      </c>
      <c r="AI38" s="38">
        <v>0.5</v>
      </c>
      <c r="AJ38" s="50">
        <v>0.5</v>
      </c>
      <c r="AK38" s="38"/>
      <c r="AL38" s="38"/>
      <c r="AN38" s="260">
        <f t="shared" si="0"/>
        <v>17.599999999999998</v>
      </c>
      <c r="AO38" s="8">
        <v>-86400</v>
      </c>
      <c r="AP38" s="261">
        <f t="shared" si="1"/>
        <v>-1520639.9999999998</v>
      </c>
    </row>
    <row r="39" spans="1:42" s="8" customFormat="1" x14ac:dyDescent="0.25">
      <c r="A39" s="12"/>
      <c r="B39" s="16"/>
      <c r="C39" s="47"/>
      <c r="D39" s="41"/>
      <c r="E39" s="7"/>
      <c r="F39" s="38"/>
      <c r="G39" s="38"/>
      <c r="H39" s="38"/>
      <c r="I39" s="38"/>
      <c r="J39" s="38"/>
      <c r="K39" s="38"/>
      <c r="L39" s="38"/>
      <c r="M39" s="38"/>
      <c r="N39" s="38"/>
      <c r="O39" s="14"/>
      <c r="P39" s="14"/>
      <c r="Q39" s="14"/>
      <c r="R39" s="14"/>
      <c r="S39" s="14"/>
      <c r="T39" s="14"/>
      <c r="U39" s="38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54"/>
      <c r="AK39" s="14"/>
      <c r="AL39" s="14"/>
      <c r="AN39" s="260"/>
      <c r="AP39" s="261"/>
    </row>
    <row r="40" spans="1:42" s="8" customFormat="1" ht="15.75" thickBot="1" x14ac:dyDescent="0.3">
      <c r="A40" s="25"/>
      <c r="B40" s="19"/>
      <c r="C40" s="20" t="s">
        <v>139</v>
      </c>
      <c r="D40" s="243"/>
      <c r="E40" s="46">
        <f>86400*SUM(F40:AJ40)</f>
        <v>27689472</v>
      </c>
      <c r="F40" s="51">
        <f t="shared" ref="F40:AJ40" si="4">SUM(F24:F27)-SUM(F29:F38)</f>
        <v>17.239999999999998</v>
      </c>
      <c r="G40" s="51">
        <f t="shared" si="4"/>
        <v>16.100000000000001</v>
      </c>
      <c r="H40" s="51">
        <f t="shared" si="4"/>
        <v>14.84</v>
      </c>
      <c r="I40" s="51">
        <f t="shared" si="4"/>
        <v>12.06</v>
      </c>
      <c r="J40" s="51">
        <f t="shared" si="4"/>
        <v>11.430000000000003</v>
      </c>
      <c r="K40" s="51">
        <f t="shared" si="4"/>
        <v>12.550000000000002</v>
      </c>
      <c r="L40" s="51">
        <f t="shared" si="4"/>
        <v>13.150000000000004</v>
      </c>
      <c r="M40" s="51">
        <f t="shared" si="4"/>
        <v>13.53</v>
      </c>
      <c r="N40" s="51">
        <f t="shared" si="4"/>
        <v>14.8</v>
      </c>
      <c r="O40" s="51">
        <f t="shared" si="4"/>
        <v>15.490000000000002</v>
      </c>
      <c r="P40" s="51">
        <f t="shared" si="4"/>
        <v>15.65</v>
      </c>
      <c r="Q40" s="51">
        <f t="shared" si="4"/>
        <v>15.009999999999998</v>
      </c>
      <c r="R40" s="51">
        <f t="shared" si="4"/>
        <v>14.66</v>
      </c>
      <c r="S40" s="51">
        <f t="shared" si="4"/>
        <v>13.049999999999999</v>
      </c>
      <c r="T40" s="51">
        <f t="shared" si="4"/>
        <v>11.479999999999999</v>
      </c>
      <c r="U40" s="51">
        <f t="shared" si="4"/>
        <v>11.459999999999997</v>
      </c>
      <c r="V40" s="51">
        <f t="shared" si="4"/>
        <v>9.6499999999999968</v>
      </c>
      <c r="W40" s="51">
        <f t="shared" si="4"/>
        <v>6.23</v>
      </c>
      <c r="X40" s="51">
        <f t="shared" si="4"/>
        <v>7.4899999999999967</v>
      </c>
      <c r="Y40" s="51">
        <f t="shared" si="4"/>
        <v>8.0599999999999969</v>
      </c>
      <c r="Z40" s="51">
        <f t="shared" si="4"/>
        <v>8.2199999999999971</v>
      </c>
      <c r="AA40" s="51">
        <f t="shared" si="4"/>
        <v>8.2199999999999989</v>
      </c>
      <c r="AB40" s="51">
        <f t="shared" si="4"/>
        <v>7.6099999999999977</v>
      </c>
      <c r="AC40" s="51">
        <f t="shared" si="4"/>
        <v>7.1699999999999982</v>
      </c>
      <c r="AD40" s="51">
        <f t="shared" si="4"/>
        <v>6.0399999999999991</v>
      </c>
      <c r="AE40" s="51">
        <f>SUM(AE24:AE27)-SUM(AE29:AE38)</f>
        <v>6.02</v>
      </c>
      <c r="AF40" s="51">
        <f t="shared" si="4"/>
        <v>6.0300000000000011</v>
      </c>
      <c r="AG40" s="51">
        <f t="shared" si="4"/>
        <v>5.0299999999999976</v>
      </c>
      <c r="AH40" s="51">
        <f t="shared" si="4"/>
        <v>4.2399999999999949</v>
      </c>
      <c r="AI40" s="51">
        <f t="shared" si="4"/>
        <v>4.1099999999999959</v>
      </c>
      <c r="AJ40" s="52">
        <f t="shared" si="4"/>
        <v>3.8599999999999994</v>
      </c>
      <c r="AK40" s="38"/>
      <c r="AL40" s="38"/>
      <c r="AN40" s="262">
        <f t="shared" si="0"/>
        <v>320.48</v>
      </c>
      <c r="AO40" s="20">
        <v>86400</v>
      </c>
      <c r="AP40" s="263">
        <f t="shared" si="1"/>
        <v>27689472</v>
      </c>
    </row>
    <row r="41" spans="1:42" ht="15.75" thickTop="1" x14ac:dyDescent="0.25">
      <c r="X41" s="14"/>
      <c r="Y41" s="14"/>
      <c r="Z41" s="14"/>
      <c r="AB41" s="14"/>
      <c r="AD41" s="14"/>
      <c r="AE41" s="14"/>
      <c r="AF41" s="14"/>
      <c r="AG41" s="14"/>
      <c r="AH41" s="14"/>
      <c r="AI41" s="14"/>
      <c r="AN41" s="14"/>
      <c r="AO41" s="8"/>
      <c r="AP41" s="15"/>
    </row>
    <row r="42" spans="1:42" x14ac:dyDescent="0.25">
      <c r="C42" s="27"/>
      <c r="X42" s="14"/>
      <c r="Y42" s="14"/>
      <c r="Z42" s="14"/>
      <c r="AB42" s="14"/>
      <c r="AD42" s="14"/>
      <c r="AE42" s="14"/>
      <c r="AF42" s="14"/>
      <c r="AG42" s="14"/>
      <c r="AH42" s="14"/>
      <c r="AI42" s="14"/>
      <c r="AN42" s="14"/>
      <c r="AO42" s="8"/>
      <c r="AP42" s="15"/>
    </row>
    <row r="43" spans="1:42" ht="15.75" thickBot="1" x14ac:dyDescent="0.3">
      <c r="X43" s="14"/>
      <c r="Y43" s="14"/>
      <c r="Z43" s="14"/>
      <c r="AB43" s="14"/>
      <c r="AD43" s="14"/>
      <c r="AE43" s="14"/>
      <c r="AF43" s="14"/>
      <c r="AG43" s="14"/>
      <c r="AH43" s="14"/>
      <c r="AI43" s="14"/>
      <c r="AN43" s="14"/>
      <c r="AO43" s="8"/>
      <c r="AP43" s="15"/>
    </row>
    <row r="44" spans="1:42" ht="15.75" thickTop="1" x14ac:dyDescent="0.25">
      <c r="A44" s="230" t="s">
        <v>24</v>
      </c>
      <c r="B44" s="23" t="s">
        <v>25</v>
      </c>
      <c r="C44" s="224" t="s">
        <v>401</v>
      </c>
      <c r="D44" s="225" t="s">
        <v>395</v>
      </c>
      <c r="E44" s="45"/>
      <c r="F44" s="48">
        <v>12.77</v>
      </c>
      <c r="G44" s="48">
        <v>12.83</v>
      </c>
      <c r="H44" s="48">
        <v>13.13</v>
      </c>
      <c r="I44" s="48">
        <v>11.86</v>
      </c>
      <c r="J44" s="48">
        <v>11.27</v>
      </c>
      <c r="K44" s="48">
        <v>11.17</v>
      </c>
      <c r="L44" s="48">
        <v>11.26</v>
      </c>
      <c r="M44" s="48">
        <v>11.9</v>
      </c>
      <c r="N44" s="48">
        <v>12.29</v>
      </c>
      <c r="O44" s="48">
        <v>12.79</v>
      </c>
      <c r="P44" s="48">
        <v>13.04</v>
      </c>
      <c r="Q44" s="48">
        <v>12.59</v>
      </c>
      <c r="R44" s="48">
        <v>12.94</v>
      </c>
      <c r="S44" s="48">
        <v>12.78</v>
      </c>
      <c r="T44" s="48">
        <v>11.85</v>
      </c>
      <c r="U44" s="48">
        <v>11.9</v>
      </c>
      <c r="V44" s="48">
        <v>11.78</v>
      </c>
      <c r="W44" s="48">
        <v>11.08</v>
      </c>
      <c r="X44" s="48">
        <v>11.24</v>
      </c>
      <c r="Y44" s="48">
        <v>11.22</v>
      </c>
      <c r="Z44" s="48">
        <v>11.13</v>
      </c>
      <c r="AA44" s="48">
        <v>11.05</v>
      </c>
      <c r="AB44" s="48">
        <v>11.13</v>
      </c>
      <c r="AC44" s="48">
        <v>11.21</v>
      </c>
      <c r="AD44" s="48">
        <v>10.9</v>
      </c>
      <c r="AE44" s="48">
        <v>10.93</v>
      </c>
      <c r="AF44" s="48">
        <v>11.08</v>
      </c>
      <c r="AG44" s="48">
        <v>11.09</v>
      </c>
      <c r="AH44" s="48">
        <v>11.3</v>
      </c>
      <c r="AI44" s="48">
        <v>10.56</v>
      </c>
      <c r="AJ44" s="49">
        <v>11.19</v>
      </c>
      <c r="AK44" s="38"/>
      <c r="AL44" s="38"/>
      <c r="AN44" s="258">
        <f t="shared" si="0"/>
        <v>363.25999999999993</v>
      </c>
      <c r="AO44" s="10">
        <v>86400</v>
      </c>
      <c r="AP44" s="259">
        <f t="shared" si="1"/>
        <v>31385663.999999993</v>
      </c>
    </row>
    <row r="45" spans="1:42" x14ac:dyDescent="0.25">
      <c r="A45" s="12"/>
      <c r="B45" s="16"/>
      <c r="C45" s="17"/>
      <c r="D45" s="18"/>
      <c r="O45" s="38"/>
      <c r="P45" s="38"/>
      <c r="Q45" s="38"/>
      <c r="R45" s="38"/>
      <c r="S45" s="38"/>
      <c r="T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50"/>
      <c r="AK45" s="38"/>
      <c r="AL45" s="38"/>
      <c r="AN45" s="260"/>
      <c r="AO45" s="8"/>
      <c r="AP45" s="261"/>
    </row>
    <row r="46" spans="1:42" x14ac:dyDescent="0.25">
      <c r="A46" s="12"/>
      <c r="B46" s="16"/>
      <c r="C46" s="219" t="s">
        <v>128</v>
      </c>
      <c r="D46" s="18"/>
      <c r="F46" s="38">
        <v>2.5000000000000001E-2</v>
      </c>
      <c r="G46" s="38">
        <v>2.5000000000000001E-2</v>
      </c>
      <c r="H46" s="38">
        <v>2.5000000000000001E-2</v>
      </c>
      <c r="I46" s="38">
        <v>2.5000000000000001E-2</v>
      </c>
      <c r="J46" s="38">
        <v>2.5000000000000001E-2</v>
      </c>
      <c r="K46" s="38">
        <v>2.5000000000000001E-2</v>
      </c>
      <c r="L46" s="38">
        <v>2.5000000000000001E-2</v>
      </c>
      <c r="M46" s="38">
        <v>2.5000000000000001E-2</v>
      </c>
      <c r="N46" s="38">
        <v>2.5000000000000001E-2</v>
      </c>
      <c r="O46" s="38">
        <v>2.5000000000000001E-2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50">
        <v>0</v>
      </c>
      <c r="AK46" s="38"/>
      <c r="AL46" s="38"/>
      <c r="AN46" s="260">
        <f t="shared" si="0"/>
        <v>0.24999999999999997</v>
      </c>
      <c r="AO46" s="8">
        <v>-86400</v>
      </c>
      <c r="AP46" s="261">
        <f t="shared" si="1"/>
        <v>-21599.999999999996</v>
      </c>
    </row>
    <row r="47" spans="1:42" x14ac:dyDescent="0.25">
      <c r="A47" s="12"/>
      <c r="B47" s="16"/>
      <c r="C47" s="219" t="s">
        <v>129</v>
      </c>
      <c r="D47" s="18"/>
      <c r="F47" s="38">
        <v>0.1</v>
      </c>
      <c r="G47" s="38">
        <v>0.1</v>
      </c>
      <c r="H47" s="38">
        <v>0.1</v>
      </c>
      <c r="I47" s="38">
        <v>0.1</v>
      </c>
      <c r="J47" s="38">
        <v>0.1</v>
      </c>
      <c r="K47" s="38">
        <v>0.1</v>
      </c>
      <c r="L47" s="38">
        <v>0.1</v>
      </c>
      <c r="M47" s="38">
        <v>0.1</v>
      </c>
      <c r="N47" s="38">
        <v>0.1</v>
      </c>
      <c r="O47" s="38">
        <v>0.1</v>
      </c>
      <c r="P47" s="38">
        <v>0.1</v>
      </c>
      <c r="Q47" s="38">
        <v>0.1</v>
      </c>
      <c r="R47" s="38">
        <v>0.1</v>
      </c>
      <c r="S47" s="38">
        <v>0.1</v>
      </c>
      <c r="T47" s="38">
        <v>0.1</v>
      </c>
      <c r="U47" s="38">
        <v>0.1</v>
      </c>
      <c r="V47" s="38">
        <v>0.1</v>
      </c>
      <c r="W47" s="38">
        <v>0.1</v>
      </c>
      <c r="X47" s="38">
        <v>0.1</v>
      </c>
      <c r="Y47" s="38">
        <v>0.1</v>
      </c>
      <c r="Z47" s="38">
        <v>0.1</v>
      </c>
      <c r="AA47" s="38">
        <v>0.1</v>
      </c>
      <c r="AB47" s="38">
        <v>0.1</v>
      </c>
      <c r="AC47" s="38">
        <v>0.1</v>
      </c>
      <c r="AD47" s="38">
        <v>0.1</v>
      </c>
      <c r="AE47" s="38">
        <v>0.1</v>
      </c>
      <c r="AF47" s="38">
        <v>0.1</v>
      </c>
      <c r="AG47" s="38">
        <v>0.1</v>
      </c>
      <c r="AH47" s="38">
        <v>0.1</v>
      </c>
      <c r="AI47" s="38">
        <v>0.1</v>
      </c>
      <c r="AJ47" s="50">
        <v>0.1</v>
      </c>
      <c r="AK47" s="38"/>
      <c r="AL47" s="38"/>
      <c r="AN47" s="260">
        <f t="shared" si="0"/>
        <v>3.1000000000000014</v>
      </c>
      <c r="AO47" s="8">
        <v>-86400</v>
      </c>
      <c r="AP47" s="261">
        <f t="shared" si="1"/>
        <v>-267840.00000000012</v>
      </c>
    </row>
    <row r="48" spans="1:42" x14ac:dyDescent="0.25">
      <c r="A48" s="12"/>
      <c r="B48" s="16"/>
      <c r="C48" s="219" t="s">
        <v>130</v>
      </c>
      <c r="D48" s="18"/>
      <c r="F48" s="38">
        <v>0.3</v>
      </c>
      <c r="G48" s="38">
        <v>0.3</v>
      </c>
      <c r="H48" s="38">
        <v>0.05</v>
      </c>
      <c r="I48" s="38">
        <v>0.05</v>
      </c>
      <c r="J48" s="38">
        <v>0.05</v>
      </c>
      <c r="K48" s="38">
        <v>0.05</v>
      </c>
      <c r="L48" s="38">
        <v>0.05</v>
      </c>
      <c r="M48" s="38">
        <v>0.05</v>
      </c>
      <c r="N48" s="38">
        <v>0.05</v>
      </c>
      <c r="O48" s="38">
        <v>0.05</v>
      </c>
      <c r="P48" s="38">
        <v>3</v>
      </c>
      <c r="Q48" s="38">
        <v>3</v>
      </c>
      <c r="R48" s="38">
        <v>3</v>
      </c>
      <c r="S48" s="38">
        <v>3</v>
      </c>
      <c r="T48" s="38">
        <v>3</v>
      </c>
      <c r="U48" s="38">
        <v>3</v>
      </c>
      <c r="V48" s="38">
        <v>3</v>
      </c>
      <c r="W48" s="38">
        <v>1.5</v>
      </c>
      <c r="X48" s="38">
        <v>1.5</v>
      </c>
      <c r="Y48" s="38">
        <v>1.5</v>
      </c>
      <c r="Z48" s="38">
        <v>1.5</v>
      </c>
      <c r="AA48" s="38">
        <v>1.5</v>
      </c>
      <c r="AB48" s="38">
        <v>1.5</v>
      </c>
      <c r="AC48" s="38">
        <v>1.5</v>
      </c>
      <c r="AD48" s="38">
        <v>1.5</v>
      </c>
      <c r="AE48" s="38">
        <v>1.5</v>
      </c>
      <c r="AF48" s="38">
        <v>1.5</v>
      </c>
      <c r="AG48" s="38">
        <v>1.5</v>
      </c>
      <c r="AH48" s="38">
        <v>1.5</v>
      </c>
      <c r="AI48" s="38">
        <v>1.5</v>
      </c>
      <c r="AJ48" s="50">
        <v>1.5</v>
      </c>
      <c r="AK48" s="38"/>
      <c r="AL48" s="38"/>
      <c r="AN48" s="260">
        <f t="shared" si="0"/>
        <v>43</v>
      </c>
      <c r="AO48" s="8">
        <v>-86400</v>
      </c>
      <c r="AP48" s="261">
        <f t="shared" si="1"/>
        <v>-3715200</v>
      </c>
    </row>
    <row r="49" spans="1:42" x14ac:dyDescent="0.25">
      <c r="A49" s="12"/>
      <c r="B49" s="16"/>
      <c r="C49" s="219" t="s">
        <v>131</v>
      </c>
      <c r="D49" s="18"/>
      <c r="F49" s="38">
        <v>0</v>
      </c>
      <c r="G49" s="38">
        <v>0</v>
      </c>
      <c r="H49" s="38">
        <v>0.15</v>
      </c>
      <c r="I49" s="38">
        <v>0.15</v>
      </c>
      <c r="J49" s="38">
        <v>0.15</v>
      </c>
      <c r="K49" s="38">
        <v>0.15</v>
      </c>
      <c r="L49" s="38">
        <v>0.15</v>
      </c>
      <c r="M49" s="38">
        <v>0.15</v>
      </c>
      <c r="N49" s="38">
        <v>0.15</v>
      </c>
      <c r="O49" s="38">
        <v>0.15</v>
      </c>
      <c r="P49" s="38">
        <v>0.6</v>
      </c>
      <c r="Q49" s="38">
        <v>0.6</v>
      </c>
      <c r="R49" s="38">
        <v>0.6</v>
      </c>
      <c r="S49" s="38">
        <v>0.6</v>
      </c>
      <c r="T49" s="38">
        <v>0.6</v>
      </c>
      <c r="U49" s="38">
        <v>0.6</v>
      </c>
      <c r="V49" s="38">
        <v>0.6</v>
      </c>
      <c r="W49" s="38">
        <v>0.7</v>
      </c>
      <c r="X49" s="38">
        <v>0.7</v>
      </c>
      <c r="Y49" s="38">
        <v>0.7</v>
      </c>
      <c r="Z49" s="38">
        <v>0.7</v>
      </c>
      <c r="AA49" s="38">
        <v>0.7</v>
      </c>
      <c r="AB49" s="38">
        <v>0.7</v>
      </c>
      <c r="AC49" s="38">
        <v>0.7</v>
      </c>
      <c r="AD49" s="38">
        <v>2</v>
      </c>
      <c r="AE49" s="38">
        <v>2</v>
      </c>
      <c r="AF49" s="38">
        <v>2</v>
      </c>
      <c r="AG49" s="38">
        <v>2</v>
      </c>
      <c r="AH49" s="38">
        <v>2</v>
      </c>
      <c r="AI49" s="38">
        <v>2</v>
      </c>
      <c r="AJ49" s="50">
        <v>2</v>
      </c>
      <c r="AK49" s="38"/>
      <c r="AL49" s="38"/>
      <c r="AN49" s="260">
        <f t="shared" si="0"/>
        <v>24.299999999999997</v>
      </c>
      <c r="AO49" s="8">
        <v>-86400</v>
      </c>
      <c r="AP49" s="261">
        <f t="shared" si="1"/>
        <v>-2099519.9999999995</v>
      </c>
    </row>
    <row r="50" spans="1:42" x14ac:dyDescent="0.25">
      <c r="A50" s="12"/>
      <c r="B50" s="16"/>
      <c r="C50" s="219" t="s">
        <v>132</v>
      </c>
      <c r="D50" s="18"/>
      <c r="F50" s="38">
        <v>0</v>
      </c>
      <c r="G50" s="38">
        <v>0</v>
      </c>
      <c r="H50" s="38">
        <v>0.15</v>
      </c>
      <c r="I50" s="38">
        <v>0.15</v>
      </c>
      <c r="J50" s="38">
        <v>0.15</v>
      </c>
      <c r="K50" s="38">
        <v>0.15</v>
      </c>
      <c r="L50" s="38">
        <v>0.15</v>
      </c>
      <c r="M50" s="38">
        <v>0.15</v>
      </c>
      <c r="N50" s="38">
        <v>0.15</v>
      </c>
      <c r="O50" s="38">
        <v>0.15</v>
      </c>
      <c r="P50" s="38">
        <v>0.05</v>
      </c>
      <c r="Q50" s="38">
        <v>0.05</v>
      </c>
      <c r="R50" s="38">
        <v>0.05</v>
      </c>
      <c r="S50" s="38">
        <v>0.05</v>
      </c>
      <c r="T50" s="38">
        <v>0.05</v>
      </c>
      <c r="U50" s="38">
        <v>0.05</v>
      </c>
      <c r="V50" s="38">
        <v>0.05</v>
      </c>
      <c r="W50" s="38">
        <v>0.15</v>
      </c>
      <c r="X50" s="38">
        <v>0.15</v>
      </c>
      <c r="Y50" s="38">
        <v>0.15</v>
      </c>
      <c r="Z50" s="38">
        <v>0.15</v>
      </c>
      <c r="AA50" s="38">
        <v>0.15</v>
      </c>
      <c r="AB50" s="38">
        <v>0.15</v>
      </c>
      <c r="AC50" s="38">
        <v>0.15</v>
      </c>
      <c r="AD50" s="38">
        <v>0.2</v>
      </c>
      <c r="AE50" s="38">
        <v>0.2</v>
      </c>
      <c r="AF50" s="38">
        <v>0.2</v>
      </c>
      <c r="AG50" s="38">
        <v>0.2</v>
      </c>
      <c r="AH50" s="38">
        <v>0.2</v>
      </c>
      <c r="AI50" s="38">
        <v>0.2</v>
      </c>
      <c r="AJ50" s="50">
        <v>0.2</v>
      </c>
      <c r="AK50" s="38"/>
      <c r="AL50" s="38"/>
      <c r="AN50" s="260">
        <f t="shared" si="0"/>
        <v>4.0000000000000009</v>
      </c>
      <c r="AO50" s="8">
        <v>-86400</v>
      </c>
      <c r="AP50" s="261">
        <f t="shared" si="1"/>
        <v>-345600.00000000006</v>
      </c>
    </row>
    <row r="51" spans="1:42" x14ac:dyDescent="0.25">
      <c r="A51" s="12"/>
      <c r="B51" s="16"/>
      <c r="C51" s="219" t="s">
        <v>134</v>
      </c>
      <c r="D51" s="18"/>
      <c r="F51" s="38">
        <v>0.05</v>
      </c>
      <c r="G51" s="38">
        <v>0.05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0.05</v>
      </c>
      <c r="X51" s="38">
        <v>0.05</v>
      </c>
      <c r="Y51" s="38">
        <v>0.05</v>
      </c>
      <c r="Z51" s="38">
        <v>0.05</v>
      </c>
      <c r="AA51" s="38">
        <v>0.05</v>
      </c>
      <c r="AB51" s="38">
        <v>0.05</v>
      </c>
      <c r="AC51" s="38">
        <v>0.05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50">
        <v>0</v>
      </c>
      <c r="AK51" s="38"/>
      <c r="AL51" s="38"/>
      <c r="AN51" s="260">
        <f t="shared" si="0"/>
        <v>0.44999999999999996</v>
      </c>
      <c r="AO51" s="8">
        <v>-86400</v>
      </c>
      <c r="AP51" s="261">
        <f t="shared" si="1"/>
        <v>-38879.999999999993</v>
      </c>
    </row>
    <row r="52" spans="1:42" x14ac:dyDescent="0.25">
      <c r="A52" s="12"/>
      <c r="B52" s="16"/>
      <c r="C52" s="219" t="s">
        <v>133</v>
      </c>
      <c r="D52" s="18"/>
      <c r="F52" s="38">
        <v>0.1</v>
      </c>
      <c r="G52" s="38">
        <v>0.1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0.5</v>
      </c>
      <c r="Q52" s="38">
        <v>0.5</v>
      </c>
      <c r="R52" s="38">
        <v>0.5</v>
      </c>
      <c r="S52" s="38">
        <v>0.5</v>
      </c>
      <c r="T52" s="38">
        <v>0.5</v>
      </c>
      <c r="U52" s="38">
        <v>0.5</v>
      </c>
      <c r="V52" s="38">
        <v>0.5</v>
      </c>
      <c r="W52" s="38">
        <v>1.5</v>
      </c>
      <c r="X52" s="38">
        <v>1.5</v>
      </c>
      <c r="Y52" s="38">
        <v>1.5</v>
      </c>
      <c r="Z52" s="38">
        <v>1.5</v>
      </c>
      <c r="AA52" s="38">
        <v>1.5</v>
      </c>
      <c r="AB52" s="38">
        <v>1.5</v>
      </c>
      <c r="AC52" s="38">
        <v>1.5</v>
      </c>
      <c r="AD52" s="38">
        <v>1.5</v>
      </c>
      <c r="AE52" s="38">
        <v>1.5</v>
      </c>
      <c r="AF52" s="38">
        <v>1.5</v>
      </c>
      <c r="AG52" s="38">
        <v>1.5</v>
      </c>
      <c r="AH52" s="38">
        <v>1.5</v>
      </c>
      <c r="AI52" s="38">
        <v>1.5</v>
      </c>
      <c r="AJ52" s="50">
        <v>1.5</v>
      </c>
      <c r="AK52" s="38"/>
      <c r="AL52" s="38"/>
      <c r="AN52" s="260">
        <f t="shared" si="0"/>
        <v>24.7</v>
      </c>
      <c r="AO52" s="8">
        <v>-86400</v>
      </c>
      <c r="AP52" s="261">
        <f t="shared" si="1"/>
        <v>-2134080</v>
      </c>
    </row>
    <row r="53" spans="1:42" x14ac:dyDescent="0.25">
      <c r="A53" s="12"/>
      <c r="B53" s="16"/>
      <c r="C53" s="219" t="s">
        <v>135</v>
      </c>
      <c r="D53" s="18"/>
      <c r="F53" s="38">
        <v>0.2</v>
      </c>
      <c r="G53" s="38">
        <v>0.2</v>
      </c>
      <c r="H53" s="38">
        <v>0.1</v>
      </c>
      <c r="I53" s="38">
        <v>0.1</v>
      </c>
      <c r="J53" s="38">
        <v>0.1</v>
      </c>
      <c r="K53" s="38">
        <v>0.1</v>
      </c>
      <c r="L53" s="38">
        <v>0.1</v>
      </c>
      <c r="M53" s="38">
        <v>0.1</v>
      </c>
      <c r="N53" s="38">
        <v>0.1</v>
      </c>
      <c r="O53" s="38">
        <v>0.1</v>
      </c>
      <c r="P53" s="38">
        <v>0.1</v>
      </c>
      <c r="Q53" s="38">
        <v>0.1</v>
      </c>
      <c r="R53" s="38">
        <v>0.1</v>
      </c>
      <c r="S53" s="38">
        <v>0.1</v>
      </c>
      <c r="T53" s="38">
        <v>0.1</v>
      </c>
      <c r="U53" s="38">
        <v>0.1</v>
      </c>
      <c r="V53" s="38">
        <v>0.1</v>
      </c>
      <c r="W53" s="38">
        <v>0.1</v>
      </c>
      <c r="X53" s="38">
        <v>0.1</v>
      </c>
      <c r="Y53" s="38">
        <v>0.1</v>
      </c>
      <c r="Z53" s="38">
        <v>0.1</v>
      </c>
      <c r="AA53" s="38">
        <v>0.1</v>
      </c>
      <c r="AB53" s="38">
        <v>0.1</v>
      </c>
      <c r="AC53" s="38">
        <v>0.1</v>
      </c>
      <c r="AD53" s="38">
        <v>0.1</v>
      </c>
      <c r="AE53" s="38">
        <v>0.1</v>
      </c>
      <c r="AF53" s="38">
        <v>0.1</v>
      </c>
      <c r="AG53" s="38">
        <v>0.1</v>
      </c>
      <c r="AH53" s="38">
        <v>0.1</v>
      </c>
      <c r="AI53" s="38">
        <v>0.1</v>
      </c>
      <c r="AJ53" s="50">
        <v>0.1</v>
      </c>
      <c r="AK53" s="38"/>
      <c r="AL53" s="38"/>
      <c r="AN53" s="260">
        <f t="shared" si="0"/>
        <v>3.3000000000000016</v>
      </c>
      <c r="AO53" s="8">
        <v>-86400</v>
      </c>
      <c r="AP53" s="261">
        <f t="shared" si="1"/>
        <v>-285120.00000000012</v>
      </c>
    </row>
    <row r="54" spans="1:42" x14ac:dyDescent="0.25">
      <c r="A54" s="12"/>
      <c r="B54" s="16"/>
      <c r="C54" s="219" t="s">
        <v>136</v>
      </c>
      <c r="D54" s="18"/>
      <c r="F54" s="38">
        <v>0.4</v>
      </c>
      <c r="G54" s="38">
        <v>0.4</v>
      </c>
      <c r="H54" s="38">
        <v>0.3</v>
      </c>
      <c r="I54" s="38">
        <v>0.3</v>
      </c>
      <c r="J54" s="38">
        <v>0.3</v>
      </c>
      <c r="K54" s="38">
        <v>0.3</v>
      </c>
      <c r="L54" s="38">
        <v>0.3</v>
      </c>
      <c r="M54" s="38">
        <v>0.3</v>
      </c>
      <c r="N54" s="38">
        <v>0.3</v>
      </c>
      <c r="O54" s="38">
        <v>0.3</v>
      </c>
      <c r="P54" s="38">
        <v>0.3</v>
      </c>
      <c r="Q54" s="38">
        <v>0.3</v>
      </c>
      <c r="R54" s="38">
        <v>0.3</v>
      </c>
      <c r="S54" s="38">
        <v>0.3</v>
      </c>
      <c r="T54" s="38">
        <v>0.3</v>
      </c>
      <c r="U54" s="38">
        <v>0.3</v>
      </c>
      <c r="V54" s="38">
        <v>0.3</v>
      </c>
      <c r="W54" s="38">
        <v>0.4</v>
      </c>
      <c r="X54" s="38">
        <v>0.4</v>
      </c>
      <c r="Y54" s="38">
        <v>0.4</v>
      </c>
      <c r="Z54" s="38">
        <v>0.4</v>
      </c>
      <c r="AA54" s="38">
        <v>0.4</v>
      </c>
      <c r="AB54" s="38">
        <v>0.4</v>
      </c>
      <c r="AC54" s="38">
        <v>0.4</v>
      </c>
      <c r="AD54" s="38">
        <v>0.3</v>
      </c>
      <c r="AE54" s="38">
        <v>0.3</v>
      </c>
      <c r="AF54" s="38">
        <v>0.3</v>
      </c>
      <c r="AG54" s="38">
        <v>0.3</v>
      </c>
      <c r="AH54" s="38">
        <v>0.3</v>
      </c>
      <c r="AI54" s="38">
        <v>0.3</v>
      </c>
      <c r="AJ54" s="50">
        <v>0.3</v>
      </c>
      <c r="AK54" s="38"/>
      <c r="AL54" s="38"/>
      <c r="AN54" s="260">
        <f t="shared" si="0"/>
        <v>10.200000000000005</v>
      </c>
      <c r="AO54" s="8">
        <v>-86400</v>
      </c>
      <c r="AP54" s="261">
        <f t="shared" si="1"/>
        <v>-881280.00000000035</v>
      </c>
    </row>
    <row r="55" spans="1:42" x14ac:dyDescent="0.25">
      <c r="A55" s="12"/>
      <c r="B55" s="16"/>
      <c r="C55" s="219" t="s">
        <v>137</v>
      </c>
      <c r="D55" s="18"/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0.2</v>
      </c>
      <c r="X55" s="38">
        <v>0.2</v>
      </c>
      <c r="Y55" s="38">
        <v>0.2</v>
      </c>
      <c r="Z55" s="38">
        <v>0.2</v>
      </c>
      <c r="AA55" s="38">
        <v>0.2</v>
      </c>
      <c r="AB55" s="38">
        <v>0.2</v>
      </c>
      <c r="AC55" s="38">
        <v>0.2</v>
      </c>
      <c r="AD55" s="38">
        <v>0.2</v>
      </c>
      <c r="AE55" s="38">
        <v>0.2</v>
      </c>
      <c r="AF55" s="38">
        <v>0.2</v>
      </c>
      <c r="AG55" s="38">
        <v>0.2</v>
      </c>
      <c r="AH55" s="38">
        <v>0.2</v>
      </c>
      <c r="AI55" s="38">
        <v>0.2</v>
      </c>
      <c r="AJ55" s="50">
        <v>0.2</v>
      </c>
      <c r="AK55" s="38"/>
      <c r="AL55" s="38"/>
      <c r="AN55" s="260">
        <f t="shared" si="0"/>
        <v>2.8000000000000003</v>
      </c>
      <c r="AO55" s="8">
        <v>-86400</v>
      </c>
      <c r="AP55" s="261">
        <f t="shared" si="1"/>
        <v>-241920.00000000003</v>
      </c>
    </row>
    <row r="56" spans="1:42" x14ac:dyDescent="0.25">
      <c r="A56" s="12"/>
      <c r="B56" s="16"/>
      <c r="C56" s="219" t="s">
        <v>138</v>
      </c>
      <c r="D56" s="18"/>
      <c r="F56" s="38">
        <v>0.04</v>
      </c>
      <c r="G56" s="38">
        <v>0.04</v>
      </c>
      <c r="H56" s="38">
        <v>0.02</v>
      </c>
      <c r="I56" s="38">
        <v>0.02</v>
      </c>
      <c r="J56" s="38">
        <v>0.02</v>
      </c>
      <c r="K56" s="38">
        <v>0.02</v>
      </c>
      <c r="L56" s="38">
        <v>0.02</v>
      </c>
      <c r="M56" s="38">
        <v>0.02</v>
      </c>
      <c r="N56" s="38">
        <v>0.02</v>
      </c>
      <c r="O56" s="38">
        <v>0.02</v>
      </c>
      <c r="P56" s="38">
        <v>0.1</v>
      </c>
      <c r="Q56" s="38">
        <v>0.1</v>
      </c>
      <c r="R56" s="38">
        <v>0.1</v>
      </c>
      <c r="S56" s="38">
        <v>0.1</v>
      </c>
      <c r="T56" s="38">
        <v>0.1</v>
      </c>
      <c r="U56" s="38">
        <v>0.1</v>
      </c>
      <c r="V56" s="38">
        <v>0.1</v>
      </c>
      <c r="W56" s="38">
        <v>0.15</v>
      </c>
      <c r="X56" s="38">
        <v>0.15</v>
      </c>
      <c r="Y56" s="38">
        <v>0.15</v>
      </c>
      <c r="Z56" s="38">
        <v>0.15</v>
      </c>
      <c r="AA56" s="38">
        <v>0.15</v>
      </c>
      <c r="AB56" s="38">
        <v>0.15</v>
      </c>
      <c r="AC56" s="38">
        <v>0.15</v>
      </c>
      <c r="AD56" s="38">
        <v>0.1</v>
      </c>
      <c r="AE56" s="38">
        <v>0.1</v>
      </c>
      <c r="AF56" s="38">
        <v>0.1</v>
      </c>
      <c r="AG56" s="38">
        <v>0.1</v>
      </c>
      <c r="AH56" s="38">
        <v>0.1</v>
      </c>
      <c r="AI56" s="38">
        <v>0.1</v>
      </c>
      <c r="AJ56" s="50">
        <v>0.1</v>
      </c>
      <c r="AK56" s="38"/>
      <c r="AL56" s="38"/>
      <c r="AN56" s="260">
        <f t="shared" si="0"/>
        <v>2.69</v>
      </c>
      <c r="AO56" s="8">
        <v>-86400</v>
      </c>
      <c r="AP56" s="261">
        <f t="shared" si="1"/>
        <v>-232416</v>
      </c>
    </row>
    <row r="57" spans="1:42" x14ac:dyDescent="0.25">
      <c r="A57" s="12"/>
      <c r="B57" s="16"/>
      <c r="C57" s="8"/>
      <c r="D57" s="14"/>
      <c r="O57" s="38"/>
      <c r="P57" s="38"/>
      <c r="Q57" s="38"/>
      <c r="R57" s="38"/>
      <c r="S57" s="38"/>
      <c r="T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50"/>
      <c r="AK57" s="38"/>
      <c r="AL57" s="38"/>
      <c r="AN57" s="260"/>
      <c r="AO57" s="8"/>
      <c r="AP57" s="261"/>
    </row>
    <row r="58" spans="1:42" x14ac:dyDescent="0.25">
      <c r="A58" s="12"/>
      <c r="B58" s="16"/>
      <c r="C58" s="29" t="s">
        <v>27</v>
      </c>
      <c r="D58" s="29">
        <v>0.28000000000000003</v>
      </c>
      <c r="F58" s="38">
        <v>0</v>
      </c>
      <c r="G58" s="38">
        <v>0</v>
      </c>
      <c r="H58" s="38">
        <v>0.28000000000000003</v>
      </c>
      <c r="I58" s="38">
        <v>0.28000000000000003</v>
      </c>
      <c r="J58" s="38">
        <v>0.28000000000000003</v>
      </c>
      <c r="K58" s="38">
        <v>0.28000000000000003</v>
      </c>
      <c r="L58" s="38">
        <v>0</v>
      </c>
      <c r="M58" s="38">
        <v>0</v>
      </c>
      <c r="N58" s="38">
        <v>0</v>
      </c>
      <c r="O58" s="38">
        <v>0</v>
      </c>
      <c r="P58" s="38">
        <v>0.28000000000000003</v>
      </c>
      <c r="Q58" s="38">
        <v>0.28000000000000003</v>
      </c>
      <c r="R58" s="38">
        <v>0.28000000000000003</v>
      </c>
      <c r="S58" s="38">
        <v>0.28000000000000003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50">
        <v>0</v>
      </c>
      <c r="AK58" s="38"/>
      <c r="AL58" s="38"/>
      <c r="AN58" s="260">
        <f t="shared" si="0"/>
        <v>2.2400000000000002</v>
      </c>
      <c r="AO58" s="8">
        <v>86400</v>
      </c>
      <c r="AP58" s="261">
        <f t="shared" si="1"/>
        <v>193536.00000000003</v>
      </c>
    </row>
    <row r="59" spans="1:42" x14ac:dyDescent="0.25">
      <c r="A59" s="12"/>
      <c r="B59" s="16"/>
      <c r="C59" s="29" t="s">
        <v>28</v>
      </c>
      <c r="D59" s="29">
        <v>0.25</v>
      </c>
      <c r="F59" s="38">
        <v>0.25</v>
      </c>
      <c r="G59" s="38">
        <v>0</v>
      </c>
      <c r="H59" s="38">
        <v>0.25</v>
      </c>
      <c r="I59" s="38">
        <v>0.25</v>
      </c>
      <c r="J59" s="38">
        <v>0.25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0.25</v>
      </c>
      <c r="Q59" s="38">
        <v>0.25</v>
      </c>
      <c r="R59" s="38">
        <v>0.25</v>
      </c>
      <c r="S59" s="38">
        <v>0.25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50">
        <v>0</v>
      </c>
      <c r="AK59" s="38"/>
      <c r="AL59" s="38"/>
      <c r="AN59" s="260">
        <f t="shared" si="0"/>
        <v>2</v>
      </c>
      <c r="AO59" s="8">
        <v>86400</v>
      </c>
      <c r="AP59" s="261">
        <f t="shared" si="1"/>
        <v>172800</v>
      </c>
    </row>
    <row r="60" spans="1:42" x14ac:dyDescent="0.25">
      <c r="A60" s="12"/>
      <c r="B60" s="16"/>
      <c r="C60" s="29" t="s">
        <v>29</v>
      </c>
      <c r="D60" s="29">
        <v>0.41</v>
      </c>
      <c r="F60" s="38">
        <v>0.41</v>
      </c>
      <c r="G60" s="38">
        <v>0</v>
      </c>
      <c r="H60" s="38">
        <v>0.41</v>
      </c>
      <c r="I60" s="38">
        <v>0.41</v>
      </c>
      <c r="J60" s="38">
        <v>0.41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0.41</v>
      </c>
      <c r="Q60" s="38">
        <v>0.41</v>
      </c>
      <c r="R60" s="38">
        <v>0.41</v>
      </c>
      <c r="S60" s="38">
        <v>0.41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50">
        <v>0</v>
      </c>
      <c r="AK60" s="38"/>
      <c r="AL60" s="38"/>
      <c r="AN60" s="260">
        <f t="shared" si="0"/>
        <v>3.2800000000000002</v>
      </c>
      <c r="AO60" s="8">
        <v>86400</v>
      </c>
      <c r="AP60" s="261">
        <f t="shared" si="1"/>
        <v>283392</v>
      </c>
    </row>
    <row r="61" spans="1:42" x14ac:dyDescent="0.25">
      <c r="A61" s="12"/>
      <c r="B61" s="16"/>
      <c r="C61" s="29" t="s">
        <v>30</v>
      </c>
      <c r="D61" s="29">
        <v>0.32</v>
      </c>
      <c r="F61" s="38">
        <v>0.32</v>
      </c>
      <c r="G61" s="38">
        <v>0.32</v>
      </c>
      <c r="H61" s="38">
        <v>0.32</v>
      </c>
      <c r="I61" s="38">
        <v>0.32</v>
      </c>
      <c r="J61" s="38">
        <v>0.32</v>
      </c>
      <c r="K61" s="38">
        <v>0.32</v>
      </c>
      <c r="L61" s="38">
        <v>0.32</v>
      </c>
      <c r="M61" s="38">
        <v>0.32</v>
      </c>
      <c r="N61" s="38">
        <v>0.32</v>
      </c>
      <c r="O61" s="38">
        <v>0</v>
      </c>
      <c r="P61" s="38">
        <v>0.32</v>
      </c>
      <c r="Q61" s="38">
        <v>0.32</v>
      </c>
      <c r="R61" s="38">
        <v>0.32</v>
      </c>
      <c r="S61" s="38">
        <v>0.32</v>
      </c>
      <c r="T61" s="38">
        <v>0.32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50">
        <v>0</v>
      </c>
      <c r="AK61" s="38"/>
      <c r="AL61" s="38"/>
      <c r="AN61" s="260">
        <f t="shared" si="0"/>
        <v>4.4799999999999995</v>
      </c>
      <c r="AO61" s="8">
        <v>86400</v>
      </c>
      <c r="AP61" s="261">
        <f t="shared" si="1"/>
        <v>387071.99999999994</v>
      </c>
    </row>
    <row r="62" spans="1:42" x14ac:dyDescent="0.25">
      <c r="A62" s="12"/>
      <c r="B62" s="16"/>
      <c r="C62" s="29" t="s">
        <v>31</v>
      </c>
      <c r="D62" s="29">
        <v>0.35</v>
      </c>
      <c r="F62" s="38">
        <v>0.35</v>
      </c>
      <c r="G62" s="38">
        <v>0.35</v>
      </c>
      <c r="H62" s="38">
        <v>0.35</v>
      </c>
      <c r="I62" s="38">
        <v>0.35</v>
      </c>
      <c r="J62" s="38">
        <v>0.35</v>
      </c>
      <c r="K62" s="38">
        <v>0.35</v>
      </c>
      <c r="L62" s="38">
        <v>0.35</v>
      </c>
      <c r="M62" s="38">
        <v>0</v>
      </c>
      <c r="N62" s="38">
        <v>0</v>
      </c>
      <c r="O62" s="38">
        <v>0</v>
      </c>
      <c r="P62" s="38">
        <v>0.35</v>
      </c>
      <c r="Q62" s="38">
        <v>0.35</v>
      </c>
      <c r="R62" s="38">
        <v>0.35</v>
      </c>
      <c r="S62" s="38">
        <v>0.35</v>
      </c>
      <c r="T62" s="38">
        <v>0.35</v>
      </c>
      <c r="U62" s="38">
        <v>0.35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50">
        <v>0</v>
      </c>
      <c r="AK62" s="38"/>
      <c r="AL62" s="38"/>
      <c r="AN62" s="260">
        <f t="shared" si="0"/>
        <v>4.55</v>
      </c>
      <c r="AO62" s="8">
        <v>86400</v>
      </c>
      <c r="AP62" s="261">
        <f t="shared" si="1"/>
        <v>393120</v>
      </c>
    </row>
    <row r="63" spans="1:42" x14ac:dyDescent="0.25">
      <c r="A63" s="12"/>
      <c r="B63" s="16"/>
      <c r="C63" s="29" t="s">
        <v>32</v>
      </c>
      <c r="D63" s="29">
        <v>0.3</v>
      </c>
      <c r="F63" s="38">
        <v>0</v>
      </c>
      <c r="G63" s="38">
        <v>0</v>
      </c>
      <c r="H63" s="38">
        <v>0.3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0.3</v>
      </c>
      <c r="Q63" s="38">
        <v>0.3</v>
      </c>
      <c r="R63" s="38">
        <v>0.3</v>
      </c>
      <c r="S63" s="38">
        <v>0.3</v>
      </c>
      <c r="T63" s="38">
        <v>0.3</v>
      </c>
      <c r="U63" s="38">
        <v>0.3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50">
        <v>0</v>
      </c>
      <c r="AK63" s="38"/>
      <c r="AL63" s="38"/>
      <c r="AN63" s="260">
        <f t="shared" si="0"/>
        <v>2.1</v>
      </c>
      <c r="AO63" s="8">
        <v>86400</v>
      </c>
      <c r="AP63" s="261">
        <f t="shared" si="1"/>
        <v>181440</v>
      </c>
    </row>
    <row r="64" spans="1:42" x14ac:dyDescent="0.25">
      <c r="A64" s="12"/>
      <c r="B64" s="16"/>
      <c r="C64" s="29" t="s">
        <v>33</v>
      </c>
      <c r="D64" s="29">
        <v>0.25</v>
      </c>
      <c r="F64" s="38">
        <v>0.25</v>
      </c>
      <c r="G64" s="38">
        <v>0</v>
      </c>
      <c r="H64" s="38">
        <v>0.25</v>
      </c>
      <c r="I64" s="38">
        <v>0.25</v>
      </c>
      <c r="J64" s="38">
        <v>0.25</v>
      </c>
      <c r="K64" s="38">
        <v>0.25</v>
      </c>
      <c r="L64" s="38">
        <v>0.25</v>
      </c>
      <c r="M64" s="38">
        <v>0.25</v>
      </c>
      <c r="N64" s="38">
        <v>0.25</v>
      </c>
      <c r="O64" s="38">
        <v>0.25</v>
      </c>
      <c r="P64" s="38">
        <v>0.25</v>
      </c>
      <c r="Q64" s="38">
        <v>0.25</v>
      </c>
      <c r="R64" s="38">
        <v>0.25</v>
      </c>
      <c r="S64" s="38">
        <v>0.25</v>
      </c>
      <c r="T64" s="38">
        <v>0.25</v>
      </c>
      <c r="U64" s="38">
        <v>0.25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50">
        <v>0</v>
      </c>
      <c r="AK64" s="38"/>
      <c r="AL64" s="38"/>
      <c r="AN64" s="260">
        <f t="shared" si="0"/>
        <v>3.75</v>
      </c>
      <c r="AO64" s="8">
        <v>86400</v>
      </c>
      <c r="AP64" s="261">
        <f t="shared" si="1"/>
        <v>324000</v>
      </c>
    </row>
    <row r="65" spans="1:42" x14ac:dyDescent="0.25">
      <c r="A65" s="12"/>
      <c r="B65" s="16"/>
      <c r="C65" s="29" t="s">
        <v>34</v>
      </c>
      <c r="D65" s="29">
        <v>0.43</v>
      </c>
      <c r="F65" s="38">
        <v>0.43</v>
      </c>
      <c r="G65" s="38">
        <v>0.43</v>
      </c>
      <c r="H65" s="38">
        <v>0.43</v>
      </c>
      <c r="I65" s="38">
        <v>0.43</v>
      </c>
      <c r="J65" s="38">
        <v>0.43</v>
      </c>
      <c r="K65" s="38">
        <v>0.43</v>
      </c>
      <c r="L65" s="38">
        <v>0.43</v>
      </c>
      <c r="M65" s="38">
        <v>0.43</v>
      </c>
      <c r="N65" s="38">
        <v>0.43</v>
      </c>
      <c r="O65" s="38">
        <v>0</v>
      </c>
      <c r="P65" s="38">
        <v>0.43</v>
      </c>
      <c r="Q65" s="38">
        <v>0.43</v>
      </c>
      <c r="R65" s="38">
        <v>0.43</v>
      </c>
      <c r="S65" s="38">
        <v>0.43</v>
      </c>
      <c r="T65" s="38">
        <v>0.43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50">
        <v>0</v>
      </c>
      <c r="AK65" s="38"/>
      <c r="AL65" s="38"/>
      <c r="AN65" s="260">
        <f t="shared" si="0"/>
        <v>6.02</v>
      </c>
      <c r="AO65" s="8">
        <v>86400</v>
      </c>
      <c r="AP65" s="261">
        <f t="shared" si="1"/>
        <v>520127.99999999994</v>
      </c>
    </row>
    <row r="66" spans="1:42" x14ac:dyDescent="0.25">
      <c r="A66" s="12"/>
      <c r="B66" s="16"/>
      <c r="C66" s="29" t="s">
        <v>35</v>
      </c>
      <c r="D66" s="29">
        <v>0.3</v>
      </c>
      <c r="F66" s="38">
        <v>0</v>
      </c>
      <c r="G66" s="38">
        <v>0</v>
      </c>
      <c r="H66" s="38">
        <v>0.3</v>
      </c>
      <c r="I66" s="38">
        <v>0.3</v>
      </c>
      <c r="J66" s="38">
        <v>0.3</v>
      </c>
      <c r="K66" s="38">
        <v>0.3</v>
      </c>
      <c r="L66" s="38">
        <v>0.3</v>
      </c>
      <c r="M66" s="38">
        <v>0.3</v>
      </c>
      <c r="N66" s="38">
        <v>0.3</v>
      </c>
      <c r="O66" s="38">
        <v>0.3</v>
      </c>
      <c r="P66" s="38">
        <v>0.3</v>
      </c>
      <c r="Q66" s="38">
        <v>0.3</v>
      </c>
      <c r="R66" s="38">
        <v>0.3</v>
      </c>
      <c r="S66" s="38">
        <v>0.3</v>
      </c>
      <c r="T66" s="38">
        <v>0.3</v>
      </c>
      <c r="U66" s="38">
        <v>0.3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50">
        <v>0</v>
      </c>
      <c r="AK66" s="38"/>
      <c r="AL66" s="38"/>
      <c r="AN66" s="260">
        <f t="shared" si="0"/>
        <v>4.1999999999999993</v>
      </c>
      <c r="AO66" s="8">
        <v>86400</v>
      </c>
      <c r="AP66" s="261">
        <f t="shared" si="1"/>
        <v>362879.99999999994</v>
      </c>
    </row>
    <row r="67" spans="1:42" x14ac:dyDescent="0.25">
      <c r="A67" s="12"/>
      <c r="B67" s="16"/>
      <c r="C67" s="29" t="s">
        <v>36</v>
      </c>
      <c r="D67" s="29">
        <v>0.25</v>
      </c>
      <c r="F67" s="38">
        <v>0</v>
      </c>
      <c r="G67" s="38">
        <v>0</v>
      </c>
      <c r="H67" s="38">
        <v>0.25</v>
      </c>
      <c r="I67" s="38">
        <v>0.25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0.25</v>
      </c>
      <c r="Q67" s="38">
        <v>0.25</v>
      </c>
      <c r="R67" s="38">
        <v>0.25</v>
      </c>
      <c r="S67" s="38">
        <v>0.25</v>
      </c>
      <c r="T67" s="38">
        <v>0.25</v>
      </c>
      <c r="U67" s="38">
        <v>0.25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50">
        <v>0</v>
      </c>
      <c r="AK67" s="38"/>
      <c r="AL67" s="38"/>
      <c r="AN67" s="260">
        <f t="shared" si="0"/>
        <v>2</v>
      </c>
      <c r="AO67" s="8">
        <v>86400</v>
      </c>
      <c r="AP67" s="261">
        <f t="shared" si="1"/>
        <v>172800</v>
      </c>
    </row>
    <row r="68" spans="1:42" x14ac:dyDescent="0.25">
      <c r="A68" s="12"/>
      <c r="B68" s="16"/>
      <c r="C68" s="29" t="s">
        <v>37</v>
      </c>
      <c r="D68" s="29">
        <v>0.2</v>
      </c>
      <c r="F68" s="38">
        <v>0.2</v>
      </c>
      <c r="G68" s="38">
        <v>0.2</v>
      </c>
      <c r="H68" s="38">
        <v>0.2</v>
      </c>
      <c r="I68" s="38">
        <v>0.2</v>
      </c>
      <c r="J68" s="38">
        <v>0.2</v>
      </c>
      <c r="K68" s="38">
        <v>0.2</v>
      </c>
      <c r="L68" s="38">
        <v>0.2</v>
      </c>
      <c r="M68" s="38">
        <v>0.2</v>
      </c>
      <c r="N68" s="38">
        <v>0.2</v>
      </c>
      <c r="O68" s="38">
        <v>0.2</v>
      </c>
      <c r="P68" s="38">
        <v>0.2</v>
      </c>
      <c r="Q68" s="38">
        <v>0.2</v>
      </c>
      <c r="R68" s="38">
        <v>0.2</v>
      </c>
      <c r="S68" s="38">
        <v>0.2</v>
      </c>
      <c r="T68" s="38">
        <v>0.2</v>
      </c>
      <c r="U68" s="38">
        <v>0.2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50">
        <v>0</v>
      </c>
      <c r="AK68" s="38"/>
      <c r="AL68" s="38"/>
      <c r="AN68" s="260">
        <f t="shared" si="0"/>
        <v>3.2000000000000006</v>
      </c>
      <c r="AO68" s="8">
        <v>86400</v>
      </c>
      <c r="AP68" s="261">
        <f t="shared" si="1"/>
        <v>276480.00000000006</v>
      </c>
    </row>
    <row r="69" spans="1:42" x14ac:dyDescent="0.25">
      <c r="A69" s="12"/>
      <c r="B69" s="16"/>
      <c r="C69" s="29" t="s">
        <v>38</v>
      </c>
      <c r="D69" s="29">
        <v>0.41</v>
      </c>
      <c r="F69" s="38">
        <v>0</v>
      </c>
      <c r="G69" s="38">
        <v>0</v>
      </c>
      <c r="H69" s="38">
        <v>0.41</v>
      </c>
      <c r="I69" s="38">
        <v>0.41</v>
      </c>
      <c r="J69" s="38">
        <v>0.41</v>
      </c>
      <c r="K69" s="38">
        <v>0.4</v>
      </c>
      <c r="L69" s="38">
        <v>0</v>
      </c>
      <c r="M69" s="38">
        <v>0</v>
      </c>
      <c r="N69" s="38">
        <v>0</v>
      </c>
      <c r="O69" s="38">
        <v>0</v>
      </c>
      <c r="P69" s="38">
        <v>0.41</v>
      </c>
      <c r="Q69" s="38">
        <v>0.41</v>
      </c>
      <c r="R69" s="38">
        <v>0.41</v>
      </c>
      <c r="S69" s="38">
        <v>0.41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50">
        <v>0</v>
      </c>
      <c r="AK69" s="38"/>
      <c r="AL69" s="38"/>
      <c r="AN69" s="260">
        <f t="shared" si="0"/>
        <v>3.2700000000000005</v>
      </c>
      <c r="AO69" s="8">
        <v>86400</v>
      </c>
      <c r="AP69" s="261">
        <f t="shared" si="1"/>
        <v>282528.00000000006</v>
      </c>
    </row>
    <row r="70" spans="1:42" x14ac:dyDescent="0.25">
      <c r="A70" s="12"/>
      <c r="B70" s="16"/>
      <c r="C70" s="29" t="s">
        <v>39</v>
      </c>
      <c r="D70" s="29">
        <v>0.15</v>
      </c>
      <c r="F70" s="38">
        <v>0</v>
      </c>
      <c r="G70" s="38">
        <v>0</v>
      </c>
      <c r="H70" s="38">
        <v>0.15</v>
      </c>
      <c r="I70" s="38">
        <v>0.15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0.15</v>
      </c>
      <c r="Q70" s="38">
        <v>0.15</v>
      </c>
      <c r="R70" s="38">
        <v>0.15</v>
      </c>
      <c r="S70" s="38">
        <v>0.15</v>
      </c>
      <c r="T70" s="38">
        <v>0.15</v>
      </c>
      <c r="U70" s="38">
        <v>0.15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50">
        <v>0</v>
      </c>
      <c r="AK70" s="38"/>
      <c r="AL70" s="38"/>
      <c r="AN70" s="260">
        <f t="shared" ref="AN70:AN133" si="5">SUM(F70:AJ70)</f>
        <v>1.2</v>
      </c>
      <c r="AO70" s="8">
        <v>86400</v>
      </c>
      <c r="AP70" s="261">
        <f t="shared" ref="AP70:AP133" si="6">AN70*AO70</f>
        <v>103680</v>
      </c>
    </row>
    <row r="71" spans="1:42" x14ac:dyDescent="0.25">
      <c r="A71" s="12"/>
      <c r="B71" s="16"/>
      <c r="C71" s="29" t="s">
        <v>40</v>
      </c>
      <c r="D71" s="29">
        <v>0.25</v>
      </c>
      <c r="F71" s="38">
        <v>0</v>
      </c>
      <c r="G71" s="38">
        <v>0</v>
      </c>
      <c r="H71" s="38">
        <v>0.25</v>
      </c>
      <c r="I71" s="38">
        <v>0.25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0.25</v>
      </c>
      <c r="Q71" s="38">
        <v>0.25</v>
      </c>
      <c r="R71" s="38">
        <v>0.25</v>
      </c>
      <c r="S71" s="38">
        <v>0.25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50">
        <v>0</v>
      </c>
      <c r="AK71" s="38"/>
      <c r="AL71" s="38"/>
      <c r="AN71" s="260">
        <f t="shared" si="5"/>
        <v>1.5</v>
      </c>
      <c r="AO71" s="8">
        <v>86400</v>
      </c>
      <c r="AP71" s="261">
        <f t="shared" si="6"/>
        <v>129600</v>
      </c>
    </row>
    <row r="72" spans="1:42" x14ac:dyDescent="0.25">
      <c r="A72" s="12"/>
      <c r="B72" s="16"/>
      <c r="C72" s="29" t="s">
        <v>41</v>
      </c>
      <c r="D72" s="29">
        <v>0.15</v>
      </c>
      <c r="F72" s="38">
        <v>0</v>
      </c>
      <c r="G72" s="38">
        <v>0</v>
      </c>
      <c r="H72" s="38">
        <v>0.15</v>
      </c>
      <c r="I72" s="38">
        <v>0.15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0.15</v>
      </c>
      <c r="Q72" s="38">
        <v>0.15</v>
      </c>
      <c r="R72" s="38">
        <v>0.15</v>
      </c>
      <c r="S72" s="38">
        <v>0.15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50">
        <v>0</v>
      </c>
      <c r="AK72" s="38"/>
      <c r="AL72" s="38"/>
      <c r="AN72" s="260">
        <f t="shared" si="5"/>
        <v>0.9</v>
      </c>
      <c r="AO72" s="8">
        <v>86400</v>
      </c>
      <c r="AP72" s="261">
        <f t="shared" si="6"/>
        <v>77760</v>
      </c>
    </row>
    <row r="73" spans="1:42" x14ac:dyDescent="0.25">
      <c r="A73" s="12"/>
      <c r="B73" s="16"/>
      <c r="C73" s="29" t="s">
        <v>42</v>
      </c>
      <c r="D73" s="29">
        <v>0.25</v>
      </c>
      <c r="F73" s="38">
        <v>0.25</v>
      </c>
      <c r="G73" s="38">
        <v>0.25</v>
      </c>
      <c r="H73" s="38">
        <v>0.25</v>
      </c>
      <c r="I73" s="38">
        <v>0.25</v>
      </c>
      <c r="J73" s="38">
        <v>0.25</v>
      </c>
      <c r="K73" s="38">
        <v>0.25</v>
      </c>
      <c r="L73" s="38">
        <v>0.25</v>
      </c>
      <c r="M73" s="38">
        <v>0.25</v>
      </c>
      <c r="N73" s="38">
        <v>0.25</v>
      </c>
      <c r="O73" s="38">
        <v>0.25</v>
      </c>
      <c r="P73" s="38">
        <v>0.25</v>
      </c>
      <c r="Q73" s="38">
        <v>0.25</v>
      </c>
      <c r="R73" s="38">
        <v>0.25</v>
      </c>
      <c r="S73" s="38">
        <v>0.25</v>
      </c>
      <c r="T73" s="38">
        <v>0.25</v>
      </c>
      <c r="U73" s="38">
        <v>0.25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50">
        <v>0</v>
      </c>
      <c r="AK73" s="38"/>
      <c r="AL73" s="38"/>
      <c r="AN73" s="260">
        <f t="shared" si="5"/>
        <v>4</v>
      </c>
      <c r="AO73" s="8">
        <v>86400</v>
      </c>
      <c r="AP73" s="261">
        <f t="shared" si="6"/>
        <v>345600</v>
      </c>
    </row>
    <row r="74" spans="1:42" x14ac:dyDescent="0.25">
      <c r="A74" s="12"/>
      <c r="B74" s="16"/>
      <c r="C74" s="29" t="s">
        <v>43</v>
      </c>
      <c r="D74" s="29">
        <v>0.25</v>
      </c>
      <c r="F74" s="38">
        <v>0.25</v>
      </c>
      <c r="G74" s="38">
        <v>0.25</v>
      </c>
      <c r="H74" s="38">
        <v>0.25</v>
      </c>
      <c r="I74" s="38">
        <v>0.25</v>
      </c>
      <c r="J74" s="38">
        <v>0.25</v>
      </c>
      <c r="K74" s="38">
        <v>0.25</v>
      </c>
      <c r="L74" s="38">
        <v>0.25</v>
      </c>
      <c r="M74" s="38">
        <v>0.25</v>
      </c>
      <c r="N74" s="38">
        <v>0.25</v>
      </c>
      <c r="O74" s="38">
        <v>0</v>
      </c>
      <c r="P74" s="38">
        <v>0.25</v>
      </c>
      <c r="Q74" s="38">
        <v>0.25</v>
      </c>
      <c r="R74" s="38">
        <v>0.25</v>
      </c>
      <c r="S74" s="38">
        <v>0.25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50">
        <v>0</v>
      </c>
      <c r="AK74" s="38"/>
      <c r="AL74" s="38"/>
      <c r="AN74" s="260">
        <f t="shared" si="5"/>
        <v>3.25</v>
      </c>
      <c r="AO74" s="8">
        <v>86400</v>
      </c>
      <c r="AP74" s="261">
        <f t="shared" si="6"/>
        <v>280800</v>
      </c>
    </row>
    <row r="75" spans="1:42" x14ac:dyDescent="0.25">
      <c r="A75" s="12"/>
      <c r="B75" s="16"/>
      <c r="C75" s="29" t="s">
        <v>44</v>
      </c>
      <c r="D75" s="29">
        <v>0.4</v>
      </c>
      <c r="F75" s="38">
        <v>0.4</v>
      </c>
      <c r="G75" s="38">
        <v>0.4</v>
      </c>
      <c r="H75" s="38">
        <v>0.4</v>
      </c>
      <c r="I75" s="38">
        <v>0.4</v>
      </c>
      <c r="J75" s="38">
        <v>0.4</v>
      </c>
      <c r="K75" s="38">
        <v>0.4</v>
      </c>
      <c r="L75" s="38">
        <v>0.4</v>
      </c>
      <c r="M75" s="38">
        <v>0.4</v>
      </c>
      <c r="N75" s="38">
        <v>0.4</v>
      </c>
      <c r="O75" s="38">
        <v>0.4</v>
      </c>
      <c r="P75" s="38">
        <v>0.4</v>
      </c>
      <c r="Q75" s="38">
        <v>0.4</v>
      </c>
      <c r="R75" s="38">
        <v>0.4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50">
        <v>0</v>
      </c>
      <c r="AK75" s="38"/>
      <c r="AL75" s="38"/>
      <c r="AN75" s="260">
        <f t="shared" si="5"/>
        <v>5.2</v>
      </c>
      <c r="AO75" s="8">
        <v>86400</v>
      </c>
      <c r="AP75" s="261">
        <f t="shared" si="6"/>
        <v>449280</v>
      </c>
    </row>
    <row r="76" spans="1:42" x14ac:dyDescent="0.25">
      <c r="A76" s="12"/>
      <c r="B76" s="16"/>
      <c r="C76" s="29" t="s">
        <v>45</v>
      </c>
      <c r="D76" s="29">
        <v>0.1</v>
      </c>
      <c r="F76" s="38">
        <v>0</v>
      </c>
      <c r="G76" s="38">
        <v>0</v>
      </c>
      <c r="H76" s="38">
        <v>0.1</v>
      </c>
      <c r="I76" s="38">
        <v>0.1</v>
      </c>
      <c r="J76" s="38">
        <v>0.1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0.1</v>
      </c>
      <c r="Q76" s="38">
        <v>0.1</v>
      </c>
      <c r="R76" s="38">
        <v>0.1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50">
        <v>0</v>
      </c>
      <c r="AK76" s="38"/>
      <c r="AL76" s="38"/>
      <c r="AN76" s="260">
        <f t="shared" si="5"/>
        <v>0.6</v>
      </c>
      <c r="AO76" s="8">
        <v>86400</v>
      </c>
      <c r="AP76" s="261">
        <f t="shared" si="6"/>
        <v>51840</v>
      </c>
    </row>
    <row r="77" spans="1:42" x14ac:dyDescent="0.25">
      <c r="A77" s="12"/>
      <c r="B77" s="16"/>
      <c r="C77" s="29" t="s">
        <v>46</v>
      </c>
      <c r="D77" s="29">
        <v>0.25</v>
      </c>
      <c r="F77" s="38">
        <v>0.25</v>
      </c>
      <c r="G77" s="38">
        <v>0.25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0.25</v>
      </c>
      <c r="Q77" s="38">
        <v>0.25</v>
      </c>
      <c r="R77" s="38">
        <v>0.25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50">
        <v>0</v>
      </c>
      <c r="AK77" s="38"/>
      <c r="AL77" s="38"/>
      <c r="AN77" s="260">
        <f t="shared" si="5"/>
        <v>1.25</v>
      </c>
      <c r="AO77" s="8">
        <v>86400</v>
      </c>
      <c r="AP77" s="261">
        <f t="shared" si="6"/>
        <v>108000</v>
      </c>
    </row>
    <row r="78" spans="1:42" x14ac:dyDescent="0.25">
      <c r="A78" s="12"/>
      <c r="B78" s="16"/>
      <c r="C78" s="29" t="s">
        <v>47</v>
      </c>
      <c r="D78" s="29">
        <v>0.25</v>
      </c>
      <c r="F78" s="38">
        <v>0.25</v>
      </c>
      <c r="G78" s="38">
        <v>0.25</v>
      </c>
      <c r="H78" s="38">
        <v>0.25</v>
      </c>
      <c r="I78" s="38">
        <v>0.25</v>
      </c>
      <c r="J78" s="38">
        <v>0.25</v>
      </c>
      <c r="K78" s="38">
        <v>0.25</v>
      </c>
      <c r="L78" s="38">
        <v>0.25</v>
      </c>
      <c r="M78" s="38">
        <v>0.25</v>
      </c>
      <c r="N78" s="38">
        <v>0</v>
      </c>
      <c r="O78" s="38">
        <v>0</v>
      </c>
      <c r="P78" s="38">
        <v>0.25</v>
      </c>
      <c r="Q78" s="38">
        <v>0.25</v>
      </c>
      <c r="R78" s="38">
        <v>0.25</v>
      </c>
      <c r="S78" s="38">
        <v>0.25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50">
        <v>0</v>
      </c>
      <c r="AK78" s="38"/>
      <c r="AL78" s="38"/>
      <c r="AN78" s="260">
        <f t="shared" si="5"/>
        <v>3</v>
      </c>
      <c r="AO78" s="8">
        <v>86400</v>
      </c>
      <c r="AP78" s="261">
        <f t="shared" si="6"/>
        <v>259200</v>
      </c>
    </row>
    <row r="79" spans="1:42" x14ac:dyDescent="0.25">
      <c r="A79" s="12"/>
      <c r="B79" s="16"/>
      <c r="C79" s="29" t="s">
        <v>48</v>
      </c>
      <c r="D79" s="29">
        <v>0.25</v>
      </c>
      <c r="F79" s="38">
        <v>0.25</v>
      </c>
      <c r="G79" s="38">
        <v>0</v>
      </c>
      <c r="H79" s="38">
        <v>0.25</v>
      </c>
      <c r="I79" s="38">
        <v>0.25</v>
      </c>
      <c r="J79" s="38">
        <v>0.25</v>
      </c>
      <c r="K79" s="38">
        <v>0.25</v>
      </c>
      <c r="L79" s="38">
        <v>0</v>
      </c>
      <c r="M79" s="38">
        <v>0</v>
      </c>
      <c r="N79" s="38">
        <v>0</v>
      </c>
      <c r="O79" s="38">
        <v>0</v>
      </c>
      <c r="P79" s="38">
        <v>0.25</v>
      </c>
      <c r="Q79" s="38">
        <v>0.25</v>
      </c>
      <c r="R79" s="38">
        <v>0.25</v>
      </c>
      <c r="S79" s="38">
        <v>0.25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50">
        <v>0</v>
      </c>
      <c r="AK79" s="38"/>
      <c r="AL79" s="38"/>
      <c r="AN79" s="260">
        <f t="shared" si="5"/>
        <v>2.25</v>
      </c>
      <c r="AO79" s="8">
        <v>86400</v>
      </c>
      <c r="AP79" s="261">
        <f t="shared" si="6"/>
        <v>194400</v>
      </c>
    </row>
    <row r="80" spans="1:42" x14ac:dyDescent="0.25">
      <c r="A80" s="12"/>
      <c r="B80" s="16"/>
      <c r="C80" s="29" t="s">
        <v>49</v>
      </c>
      <c r="D80" s="29">
        <v>0.1</v>
      </c>
      <c r="F80" s="38">
        <v>0.1</v>
      </c>
      <c r="G80" s="38">
        <v>0.1</v>
      </c>
      <c r="H80" s="38">
        <v>0.1</v>
      </c>
      <c r="I80" s="38">
        <v>0.1</v>
      </c>
      <c r="J80" s="38">
        <v>0.1</v>
      </c>
      <c r="K80" s="38">
        <v>0.1</v>
      </c>
      <c r="L80" s="38">
        <v>0.1</v>
      </c>
      <c r="M80" s="38">
        <v>0</v>
      </c>
      <c r="N80" s="38">
        <v>0</v>
      </c>
      <c r="O80" s="38">
        <v>0</v>
      </c>
      <c r="P80" s="38">
        <v>0.1</v>
      </c>
      <c r="Q80" s="38">
        <v>0.1</v>
      </c>
      <c r="R80" s="38">
        <v>0.1</v>
      </c>
      <c r="S80" s="38">
        <v>0.1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50">
        <v>0</v>
      </c>
      <c r="AK80" s="38"/>
      <c r="AL80" s="38"/>
      <c r="AN80" s="260">
        <f t="shared" si="5"/>
        <v>1.0999999999999999</v>
      </c>
      <c r="AO80" s="8">
        <v>86400</v>
      </c>
      <c r="AP80" s="261">
        <f t="shared" si="6"/>
        <v>95039.999999999985</v>
      </c>
    </row>
    <row r="81" spans="1:42" x14ac:dyDescent="0.25">
      <c r="A81" s="12"/>
      <c r="B81" s="16"/>
      <c r="C81" s="29" t="s">
        <v>50</v>
      </c>
      <c r="D81" s="29">
        <v>0.2</v>
      </c>
      <c r="F81" s="38">
        <v>0.2</v>
      </c>
      <c r="G81" s="38">
        <v>0</v>
      </c>
      <c r="H81" s="38">
        <v>0.2</v>
      </c>
      <c r="I81" s="38">
        <v>0.2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0.2</v>
      </c>
      <c r="Q81" s="38">
        <v>0.2</v>
      </c>
      <c r="R81" s="38">
        <v>0.2</v>
      </c>
      <c r="S81" s="38">
        <v>0.2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50">
        <v>0</v>
      </c>
      <c r="AK81" s="38"/>
      <c r="AL81" s="38"/>
      <c r="AN81" s="260">
        <f t="shared" si="5"/>
        <v>1.4</v>
      </c>
      <c r="AO81" s="8">
        <v>86400</v>
      </c>
      <c r="AP81" s="261">
        <f t="shared" si="6"/>
        <v>120959.99999999999</v>
      </c>
    </row>
    <row r="82" spans="1:42" x14ac:dyDescent="0.25">
      <c r="A82" s="12"/>
      <c r="B82" s="16"/>
      <c r="C82" s="29" t="s">
        <v>51</v>
      </c>
      <c r="D82" s="29">
        <v>0.25</v>
      </c>
      <c r="F82" s="38">
        <v>0.25</v>
      </c>
      <c r="G82" s="38">
        <v>0.25</v>
      </c>
      <c r="H82" s="38">
        <v>0.25</v>
      </c>
      <c r="I82" s="38">
        <v>0.25</v>
      </c>
      <c r="J82" s="38">
        <v>0.25</v>
      </c>
      <c r="K82" s="38">
        <v>0.25</v>
      </c>
      <c r="L82" s="38">
        <v>0.25</v>
      </c>
      <c r="M82" s="38">
        <v>0</v>
      </c>
      <c r="N82" s="38">
        <v>0</v>
      </c>
      <c r="O82" s="38">
        <v>0</v>
      </c>
      <c r="P82" s="38">
        <v>0.25</v>
      </c>
      <c r="Q82" s="38">
        <v>0.25</v>
      </c>
      <c r="R82" s="38">
        <v>0.25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50">
        <v>0</v>
      </c>
      <c r="AK82" s="38"/>
      <c r="AL82" s="38"/>
      <c r="AN82" s="260">
        <f t="shared" si="5"/>
        <v>2.5</v>
      </c>
      <c r="AO82" s="8">
        <v>86400</v>
      </c>
      <c r="AP82" s="261">
        <f t="shared" si="6"/>
        <v>216000</v>
      </c>
    </row>
    <row r="83" spans="1:42" x14ac:dyDescent="0.25">
      <c r="A83" s="12"/>
      <c r="B83" s="16"/>
      <c r="C83" s="29" t="s">
        <v>52</v>
      </c>
      <c r="D83" s="29">
        <v>0.15</v>
      </c>
      <c r="F83" s="38">
        <v>0.15</v>
      </c>
      <c r="G83" s="38">
        <v>0.15</v>
      </c>
      <c r="H83" s="38">
        <v>0.15</v>
      </c>
      <c r="I83" s="38">
        <v>0.15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0.15</v>
      </c>
      <c r="Q83" s="38">
        <v>0.15</v>
      </c>
      <c r="R83" s="38">
        <v>0.15</v>
      </c>
      <c r="S83" s="38">
        <v>0.15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50">
        <v>0</v>
      </c>
      <c r="AK83" s="38"/>
      <c r="AL83" s="38"/>
      <c r="AN83" s="260">
        <f t="shared" si="5"/>
        <v>1.2</v>
      </c>
      <c r="AO83" s="8">
        <v>86400</v>
      </c>
      <c r="AP83" s="261">
        <f t="shared" si="6"/>
        <v>103680</v>
      </c>
    </row>
    <row r="84" spans="1:42" x14ac:dyDescent="0.25">
      <c r="A84" s="12"/>
      <c r="B84" s="16"/>
      <c r="C84" s="29" t="s">
        <v>53</v>
      </c>
      <c r="D84" s="29">
        <v>0.21</v>
      </c>
      <c r="F84" s="38">
        <v>0.21</v>
      </c>
      <c r="G84" s="38">
        <v>0</v>
      </c>
      <c r="H84" s="38">
        <v>0.21</v>
      </c>
      <c r="I84" s="38">
        <v>0.21</v>
      </c>
      <c r="J84" s="38">
        <v>0.21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0.21</v>
      </c>
      <c r="Q84" s="38">
        <v>0.21</v>
      </c>
      <c r="R84" s="38">
        <v>0.21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50">
        <v>0</v>
      </c>
      <c r="AK84" s="38"/>
      <c r="AL84" s="38"/>
      <c r="AN84" s="260">
        <f t="shared" si="5"/>
        <v>1.47</v>
      </c>
      <c r="AO84" s="8">
        <v>86400</v>
      </c>
      <c r="AP84" s="261">
        <f t="shared" si="6"/>
        <v>127008</v>
      </c>
    </row>
    <row r="85" spans="1:42" x14ac:dyDescent="0.25">
      <c r="A85" s="12"/>
      <c r="B85" s="16"/>
      <c r="C85" s="29" t="s">
        <v>54</v>
      </c>
      <c r="D85" s="29">
        <v>0.15</v>
      </c>
      <c r="F85" s="38">
        <v>0</v>
      </c>
      <c r="G85" s="38">
        <v>0</v>
      </c>
      <c r="H85" s="38">
        <v>0.15</v>
      </c>
      <c r="I85" s="38">
        <v>0.15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0.15</v>
      </c>
      <c r="Q85" s="38">
        <v>0.15</v>
      </c>
      <c r="R85" s="38">
        <v>0.15</v>
      </c>
      <c r="S85" s="38">
        <v>0.15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50">
        <v>0</v>
      </c>
      <c r="AK85" s="38"/>
      <c r="AL85" s="38"/>
      <c r="AN85" s="260">
        <f t="shared" si="5"/>
        <v>0.9</v>
      </c>
      <c r="AO85" s="8">
        <v>86400</v>
      </c>
      <c r="AP85" s="261">
        <f t="shared" si="6"/>
        <v>77760</v>
      </c>
    </row>
    <row r="86" spans="1:42" x14ac:dyDescent="0.25">
      <c r="A86" s="12"/>
      <c r="B86" s="16"/>
      <c r="C86" s="29" t="s">
        <v>55</v>
      </c>
      <c r="D86" s="29">
        <v>0.22</v>
      </c>
      <c r="F86" s="38">
        <v>0</v>
      </c>
      <c r="G86" s="38">
        <v>0</v>
      </c>
      <c r="H86" s="38">
        <v>0.22</v>
      </c>
      <c r="I86" s="38">
        <v>0.22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0.22</v>
      </c>
      <c r="Q86" s="38">
        <v>0.22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50">
        <v>0</v>
      </c>
      <c r="AK86" s="38"/>
      <c r="AL86" s="38"/>
      <c r="AN86" s="260">
        <f t="shared" si="5"/>
        <v>0.88</v>
      </c>
      <c r="AO86" s="8">
        <v>86400</v>
      </c>
      <c r="AP86" s="261">
        <f t="shared" si="6"/>
        <v>76032</v>
      </c>
    </row>
    <row r="87" spans="1:42" x14ac:dyDescent="0.25">
      <c r="A87" s="12"/>
      <c r="B87" s="16"/>
      <c r="C87" s="29" t="s">
        <v>56</v>
      </c>
      <c r="D87" s="29">
        <v>0.25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0.25</v>
      </c>
      <c r="Q87" s="38">
        <v>0.15</v>
      </c>
      <c r="R87" s="38">
        <v>0.25</v>
      </c>
      <c r="S87" s="38">
        <v>0.25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50">
        <v>0</v>
      </c>
      <c r="AK87" s="38"/>
      <c r="AL87" s="38"/>
      <c r="AN87" s="260">
        <f t="shared" si="5"/>
        <v>0.9</v>
      </c>
      <c r="AO87" s="8">
        <v>86400</v>
      </c>
      <c r="AP87" s="261">
        <f t="shared" si="6"/>
        <v>77760</v>
      </c>
    </row>
    <row r="88" spans="1:42" x14ac:dyDescent="0.25">
      <c r="A88" s="12"/>
      <c r="B88" s="16"/>
      <c r="C88" s="29" t="s">
        <v>57</v>
      </c>
      <c r="D88" s="29">
        <v>0.25</v>
      </c>
      <c r="F88" s="38">
        <v>0</v>
      </c>
      <c r="G88" s="38">
        <v>0</v>
      </c>
      <c r="H88" s="38">
        <v>0.25</v>
      </c>
      <c r="I88" s="38">
        <v>0.25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0.25</v>
      </c>
      <c r="Q88" s="38">
        <v>0.25</v>
      </c>
      <c r="R88" s="38">
        <v>0.25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50">
        <v>0</v>
      </c>
      <c r="AK88" s="38"/>
      <c r="AL88" s="38"/>
      <c r="AN88" s="260">
        <f t="shared" si="5"/>
        <v>1.25</v>
      </c>
      <c r="AO88" s="8">
        <v>86400</v>
      </c>
      <c r="AP88" s="261">
        <f t="shared" si="6"/>
        <v>108000</v>
      </c>
    </row>
    <row r="89" spans="1:42" x14ac:dyDescent="0.25">
      <c r="A89" s="12"/>
      <c r="B89" s="16"/>
      <c r="C89" s="29" t="s">
        <v>58</v>
      </c>
      <c r="D89" s="29">
        <v>0.2</v>
      </c>
      <c r="F89" s="38">
        <v>0</v>
      </c>
      <c r="G89" s="38">
        <v>0</v>
      </c>
      <c r="H89" s="38">
        <v>0.2</v>
      </c>
      <c r="I89" s="38">
        <v>0.2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0.2</v>
      </c>
      <c r="Q89" s="38">
        <v>0.2</v>
      </c>
      <c r="R89" s="38">
        <v>0.2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50">
        <v>0</v>
      </c>
      <c r="AK89" s="38"/>
      <c r="AL89" s="38"/>
      <c r="AN89" s="260">
        <f t="shared" si="5"/>
        <v>1</v>
      </c>
      <c r="AO89" s="8">
        <v>86400</v>
      </c>
      <c r="AP89" s="261">
        <f t="shared" si="6"/>
        <v>86400</v>
      </c>
    </row>
    <row r="90" spans="1:42" x14ac:dyDescent="0.25">
      <c r="A90" s="12"/>
      <c r="B90" s="16"/>
      <c r="C90" s="343" t="s">
        <v>59</v>
      </c>
      <c r="D90" s="29">
        <v>0.25</v>
      </c>
      <c r="F90" s="38">
        <v>0</v>
      </c>
      <c r="G90" s="38">
        <v>0</v>
      </c>
      <c r="H90" s="38">
        <v>0.25</v>
      </c>
      <c r="I90" s="38">
        <v>0.25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0.25</v>
      </c>
      <c r="Q90" s="38">
        <v>0.25</v>
      </c>
      <c r="R90" s="38">
        <v>0.25</v>
      </c>
      <c r="S90" s="38">
        <v>0.25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50">
        <v>0</v>
      </c>
      <c r="AK90" s="38"/>
      <c r="AL90" s="38"/>
      <c r="AN90" s="260">
        <f t="shared" si="5"/>
        <v>1.5</v>
      </c>
      <c r="AO90" s="8">
        <v>86400</v>
      </c>
      <c r="AP90" s="261">
        <f t="shared" si="6"/>
        <v>129600</v>
      </c>
    </row>
    <row r="91" spans="1:42" x14ac:dyDescent="0.25">
      <c r="A91" s="12"/>
      <c r="B91" s="13"/>
      <c r="C91" s="29" t="s">
        <v>60</v>
      </c>
      <c r="D91" s="236" t="s">
        <v>395</v>
      </c>
      <c r="F91" s="38">
        <v>0.1</v>
      </c>
      <c r="G91" s="38">
        <v>0.1</v>
      </c>
      <c r="H91" s="38">
        <v>0.1</v>
      </c>
      <c r="I91" s="38">
        <v>0.1</v>
      </c>
      <c r="J91" s="38">
        <v>0.1</v>
      </c>
      <c r="K91" s="38">
        <v>0.1</v>
      </c>
      <c r="L91" s="38">
        <v>0.1</v>
      </c>
      <c r="M91" s="38">
        <v>0.1</v>
      </c>
      <c r="N91" s="38">
        <v>0.1</v>
      </c>
      <c r="O91" s="38">
        <v>0.1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0.01</v>
      </c>
      <c r="X91" s="38">
        <v>0.01</v>
      </c>
      <c r="Y91" s="38">
        <v>0.01</v>
      </c>
      <c r="Z91" s="38">
        <v>0.01</v>
      </c>
      <c r="AA91" s="38">
        <v>0.01</v>
      </c>
      <c r="AB91" s="38">
        <v>0.01</v>
      </c>
      <c r="AC91" s="38">
        <v>0.01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50">
        <v>0</v>
      </c>
      <c r="AK91" s="38"/>
      <c r="AL91" s="38"/>
      <c r="AN91" s="260">
        <f t="shared" si="5"/>
        <v>1.0699999999999998</v>
      </c>
      <c r="AO91" s="8">
        <v>86400</v>
      </c>
      <c r="AP91" s="261">
        <f t="shared" si="6"/>
        <v>92447.999999999985</v>
      </c>
    </row>
    <row r="92" spans="1:42" x14ac:dyDescent="0.25">
      <c r="A92" s="12"/>
      <c r="B92" s="13"/>
      <c r="C92" s="29" t="s">
        <v>61</v>
      </c>
      <c r="D92" s="236" t="s">
        <v>395</v>
      </c>
      <c r="F92" s="38">
        <v>0.11</v>
      </c>
      <c r="G92" s="38">
        <v>0.11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50">
        <v>0</v>
      </c>
      <c r="AK92" s="38"/>
      <c r="AL92" s="38"/>
      <c r="AN92" s="260">
        <f t="shared" si="5"/>
        <v>0.22</v>
      </c>
      <c r="AO92" s="8">
        <v>86400</v>
      </c>
      <c r="AP92" s="261">
        <f t="shared" si="6"/>
        <v>19008</v>
      </c>
    </row>
    <row r="93" spans="1:42" x14ac:dyDescent="0.25">
      <c r="A93" s="12"/>
      <c r="B93" s="16"/>
      <c r="C93" s="29" t="s">
        <v>62</v>
      </c>
      <c r="D93" s="236" t="s">
        <v>395</v>
      </c>
      <c r="F93" s="38">
        <v>0.25</v>
      </c>
      <c r="G93" s="38">
        <v>0</v>
      </c>
      <c r="H93" s="38">
        <v>0.25</v>
      </c>
      <c r="I93" s="38">
        <v>0.25</v>
      </c>
      <c r="J93" s="38">
        <v>0.25</v>
      </c>
      <c r="K93" s="38">
        <v>0.25</v>
      </c>
      <c r="L93" s="38">
        <v>0.25</v>
      </c>
      <c r="M93" s="38">
        <v>0.25</v>
      </c>
      <c r="N93" s="38">
        <v>0</v>
      </c>
      <c r="O93" s="38">
        <v>0</v>
      </c>
      <c r="P93" s="38">
        <v>0.28000000000000003</v>
      </c>
      <c r="Q93" s="38">
        <v>0.28000000000000003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0.18</v>
      </c>
      <c r="X93" s="38">
        <v>0.18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50">
        <v>0</v>
      </c>
      <c r="AK93" s="38"/>
      <c r="AL93" s="38"/>
      <c r="AN93" s="260">
        <f t="shared" si="5"/>
        <v>2.6700000000000008</v>
      </c>
      <c r="AO93" s="8">
        <v>86400</v>
      </c>
      <c r="AP93" s="261">
        <f t="shared" si="6"/>
        <v>230688.00000000006</v>
      </c>
    </row>
    <row r="94" spans="1:42" x14ac:dyDescent="0.25">
      <c r="A94" s="12"/>
      <c r="B94" s="16"/>
      <c r="C94" s="8"/>
      <c r="D94" s="14"/>
      <c r="O94" s="38"/>
      <c r="P94" s="38"/>
      <c r="Q94" s="38"/>
      <c r="R94" s="38"/>
      <c r="S94" s="38"/>
      <c r="T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50"/>
      <c r="AK94" s="38"/>
      <c r="AL94" s="38"/>
      <c r="AN94" s="260"/>
      <c r="AO94" s="8"/>
      <c r="AP94" s="261"/>
    </row>
    <row r="95" spans="1:42" x14ac:dyDescent="0.25">
      <c r="A95" s="12"/>
      <c r="B95" s="16"/>
      <c r="C95" s="220" t="s">
        <v>63</v>
      </c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46"/>
      <c r="AK95" s="220"/>
      <c r="AL95" s="220"/>
      <c r="AN95" s="260">
        <f t="shared" si="5"/>
        <v>0</v>
      </c>
      <c r="AO95" s="8">
        <v>86400</v>
      </c>
      <c r="AP95" s="261">
        <f t="shared" si="6"/>
        <v>0</v>
      </c>
    </row>
    <row r="96" spans="1:42" x14ac:dyDescent="0.25">
      <c r="A96" s="12"/>
      <c r="B96" s="16"/>
      <c r="C96" s="220" t="s">
        <v>64</v>
      </c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46"/>
      <c r="AK96" s="220"/>
      <c r="AL96" s="220"/>
      <c r="AN96" s="260">
        <f t="shared" si="5"/>
        <v>0</v>
      </c>
      <c r="AO96" s="8">
        <v>86400</v>
      </c>
      <c r="AP96" s="261">
        <f t="shared" si="6"/>
        <v>0</v>
      </c>
    </row>
    <row r="97" spans="1:42" x14ac:dyDescent="0.25">
      <c r="A97" s="12"/>
      <c r="B97" s="16"/>
      <c r="C97" s="342" t="s">
        <v>65</v>
      </c>
      <c r="D97" s="31"/>
      <c r="F97" s="38">
        <v>0.13</v>
      </c>
      <c r="G97" s="38">
        <v>0.13</v>
      </c>
      <c r="H97" s="38">
        <v>0.13</v>
      </c>
      <c r="I97" s="38">
        <v>0.13</v>
      </c>
      <c r="J97" s="38">
        <v>0.13</v>
      </c>
      <c r="K97" s="38">
        <v>0.13</v>
      </c>
      <c r="L97" s="38">
        <v>0.13</v>
      </c>
      <c r="M97" s="38">
        <v>0.13</v>
      </c>
      <c r="N97" s="38">
        <v>0.13</v>
      </c>
      <c r="O97" s="38">
        <v>0.13</v>
      </c>
      <c r="P97" s="38">
        <v>0.13</v>
      </c>
      <c r="Q97" s="38">
        <v>0.13</v>
      </c>
      <c r="R97" s="38">
        <v>0.13</v>
      </c>
      <c r="S97" s="38">
        <v>0.13</v>
      </c>
      <c r="T97" s="38">
        <v>0.13</v>
      </c>
      <c r="U97" s="38">
        <v>0.13</v>
      </c>
      <c r="V97" s="38">
        <v>0.13</v>
      </c>
      <c r="W97" s="38">
        <v>0.13500000000000001</v>
      </c>
      <c r="X97" s="38">
        <v>0.13500000000000001</v>
      </c>
      <c r="Y97" s="38">
        <v>0.13500000000000001</v>
      </c>
      <c r="Z97" s="38">
        <v>0.13500000000000001</v>
      </c>
      <c r="AA97" s="38">
        <v>0.13500000000000001</v>
      </c>
      <c r="AB97" s="38">
        <v>0.13500000000000001</v>
      </c>
      <c r="AC97" s="38">
        <v>0.13500000000000001</v>
      </c>
      <c r="AD97" s="38">
        <v>0.14499999999999999</v>
      </c>
      <c r="AE97" s="38">
        <v>0.14499999999999999</v>
      </c>
      <c r="AF97" s="38">
        <v>0.14499999999999999</v>
      </c>
      <c r="AG97" s="38">
        <v>0.14499999999999999</v>
      </c>
      <c r="AH97" s="38">
        <v>0.14499999999999999</v>
      </c>
      <c r="AI97" s="38">
        <v>0.14499999999999999</v>
      </c>
      <c r="AJ97" s="50">
        <v>0.14499999999999999</v>
      </c>
      <c r="AK97" s="38"/>
      <c r="AL97" s="38"/>
      <c r="AN97" s="260">
        <f t="shared" si="5"/>
        <v>4.1699999999999973</v>
      </c>
      <c r="AO97" s="8">
        <v>86400</v>
      </c>
      <c r="AP97" s="261">
        <f t="shared" si="6"/>
        <v>360287.99999999977</v>
      </c>
    </row>
    <row r="98" spans="1:42" x14ac:dyDescent="0.25">
      <c r="A98" s="12"/>
      <c r="B98" s="16"/>
      <c r="C98" s="342" t="s">
        <v>66</v>
      </c>
      <c r="D98" s="31"/>
      <c r="F98" s="38">
        <v>0.06</v>
      </c>
      <c r="G98" s="38">
        <v>0.06</v>
      </c>
      <c r="H98" s="38">
        <v>0.06</v>
      </c>
      <c r="I98" s="38">
        <v>0.06</v>
      </c>
      <c r="J98" s="38">
        <v>0.06</v>
      </c>
      <c r="K98" s="38">
        <v>0.06</v>
      </c>
      <c r="L98" s="38">
        <v>0.06</v>
      </c>
      <c r="M98" s="38">
        <v>0.06</v>
      </c>
      <c r="N98" s="38">
        <v>0.06</v>
      </c>
      <c r="O98" s="38">
        <v>0.06</v>
      </c>
      <c r="P98" s="38">
        <v>0.06</v>
      </c>
      <c r="Q98" s="38">
        <v>0.06</v>
      </c>
      <c r="R98" s="38">
        <v>0.06</v>
      </c>
      <c r="S98" s="38">
        <v>0.06</v>
      </c>
      <c r="T98" s="38">
        <v>0.06</v>
      </c>
      <c r="U98" s="38">
        <v>0.06</v>
      </c>
      <c r="V98" s="38">
        <v>0.06</v>
      </c>
      <c r="W98" s="38">
        <v>6.5000000000000002E-2</v>
      </c>
      <c r="X98" s="38">
        <v>6.5000000000000002E-2</v>
      </c>
      <c r="Y98" s="38">
        <v>6.5000000000000002E-2</v>
      </c>
      <c r="Z98" s="38">
        <v>6.5000000000000002E-2</v>
      </c>
      <c r="AA98" s="38">
        <v>6.5000000000000002E-2</v>
      </c>
      <c r="AB98" s="38">
        <v>6.5000000000000002E-2</v>
      </c>
      <c r="AC98" s="38">
        <v>6.5000000000000002E-2</v>
      </c>
      <c r="AD98" s="38">
        <v>7.4999999999999997E-2</v>
      </c>
      <c r="AE98" s="38">
        <v>7.4999999999999997E-2</v>
      </c>
      <c r="AF98" s="38">
        <v>7.4999999999999997E-2</v>
      </c>
      <c r="AG98" s="38">
        <v>7.4999999999999997E-2</v>
      </c>
      <c r="AH98" s="38">
        <v>7.4999999999999997E-2</v>
      </c>
      <c r="AI98" s="38">
        <v>7.4999999999999997E-2</v>
      </c>
      <c r="AJ98" s="50">
        <v>7.4999999999999997E-2</v>
      </c>
      <c r="AK98" s="38"/>
      <c r="AL98" s="38"/>
      <c r="AN98" s="260">
        <f t="shared" si="5"/>
        <v>1.9999999999999998</v>
      </c>
      <c r="AO98" s="8">
        <v>86400</v>
      </c>
      <c r="AP98" s="261">
        <f t="shared" si="6"/>
        <v>172799.99999999997</v>
      </c>
    </row>
    <row r="99" spans="1:42" x14ac:dyDescent="0.25">
      <c r="A99" s="12"/>
      <c r="B99" s="16"/>
      <c r="C99" s="342" t="s">
        <v>67</v>
      </c>
      <c r="D99" s="31"/>
      <c r="F99" s="38">
        <v>0.08</v>
      </c>
      <c r="G99" s="38">
        <v>0.08</v>
      </c>
      <c r="H99" s="38">
        <v>0.08</v>
      </c>
      <c r="I99" s="38">
        <v>0.08</v>
      </c>
      <c r="J99" s="38">
        <v>0.08</v>
      </c>
      <c r="K99" s="38">
        <v>0.08</v>
      </c>
      <c r="L99" s="38">
        <v>0.08</v>
      </c>
      <c r="M99" s="38">
        <v>0.08</v>
      </c>
      <c r="N99" s="38">
        <v>0.08</v>
      </c>
      <c r="O99" s="38">
        <v>0.08</v>
      </c>
      <c r="P99" s="38">
        <v>0.08</v>
      </c>
      <c r="Q99" s="38">
        <v>0.08</v>
      </c>
      <c r="R99" s="38">
        <v>0.08</v>
      </c>
      <c r="S99" s="38">
        <v>0.08</v>
      </c>
      <c r="T99" s="38">
        <v>0.08</v>
      </c>
      <c r="U99" s="38">
        <v>0.08</v>
      </c>
      <c r="V99" s="38">
        <v>0.08</v>
      </c>
      <c r="W99" s="38">
        <v>8.5000000000000006E-2</v>
      </c>
      <c r="X99" s="38">
        <v>8.5000000000000006E-2</v>
      </c>
      <c r="Y99" s="38">
        <v>8.5000000000000006E-2</v>
      </c>
      <c r="Z99" s="38">
        <v>8.5000000000000006E-2</v>
      </c>
      <c r="AA99" s="38">
        <v>8.5000000000000006E-2</v>
      </c>
      <c r="AB99" s="38">
        <v>8.5000000000000006E-2</v>
      </c>
      <c r="AC99" s="38">
        <v>8.5000000000000006E-2</v>
      </c>
      <c r="AD99" s="38">
        <v>9.5000000000000001E-2</v>
      </c>
      <c r="AE99" s="38">
        <v>9.5000000000000001E-2</v>
      </c>
      <c r="AF99" s="38">
        <v>9.5000000000000001E-2</v>
      </c>
      <c r="AG99" s="38">
        <v>9.5000000000000001E-2</v>
      </c>
      <c r="AH99" s="38">
        <v>9.5000000000000001E-2</v>
      </c>
      <c r="AI99" s="38">
        <v>9.5000000000000001E-2</v>
      </c>
      <c r="AJ99" s="50">
        <v>9.5000000000000001E-2</v>
      </c>
      <c r="AK99" s="38"/>
      <c r="AL99" s="38"/>
      <c r="AN99" s="260">
        <f t="shared" si="5"/>
        <v>2.620000000000001</v>
      </c>
      <c r="AO99" s="8">
        <v>86400</v>
      </c>
      <c r="AP99" s="261">
        <f t="shared" si="6"/>
        <v>226368.00000000009</v>
      </c>
    </row>
    <row r="100" spans="1:42" x14ac:dyDescent="0.25">
      <c r="A100" s="12"/>
      <c r="B100" s="16"/>
      <c r="C100" s="342" t="s">
        <v>68</v>
      </c>
      <c r="D100" s="31"/>
      <c r="F100" s="38">
        <v>0.1</v>
      </c>
      <c r="G100" s="38">
        <v>0.1</v>
      </c>
      <c r="H100" s="38">
        <v>0.1</v>
      </c>
      <c r="I100" s="38">
        <v>0.1</v>
      </c>
      <c r="J100" s="38">
        <v>0.1</v>
      </c>
      <c r="K100" s="38">
        <v>0.1</v>
      </c>
      <c r="L100" s="38">
        <v>0.1</v>
      </c>
      <c r="M100" s="38">
        <v>0.1</v>
      </c>
      <c r="N100" s="38">
        <v>0.1</v>
      </c>
      <c r="O100" s="38">
        <v>0.1</v>
      </c>
      <c r="P100" s="38">
        <v>0.1</v>
      </c>
      <c r="Q100" s="38">
        <v>0.1</v>
      </c>
      <c r="R100" s="38">
        <v>0.1</v>
      </c>
      <c r="S100" s="38">
        <v>0.1</v>
      </c>
      <c r="T100" s="38">
        <v>0.1</v>
      </c>
      <c r="U100" s="38">
        <v>0.1</v>
      </c>
      <c r="V100" s="38">
        <v>0.1</v>
      </c>
      <c r="W100" s="38">
        <v>0.105</v>
      </c>
      <c r="X100" s="38">
        <v>0.105</v>
      </c>
      <c r="Y100" s="38">
        <v>0.105</v>
      </c>
      <c r="Z100" s="38">
        <v>0.105</v>
      </c>
      <c r="AA100" s="38">
        <v>0.105</v>
      </c>
      <c r="AB100" s="38">
        <v>0.105</v>
      </c>
      <c r="AC100" s="38">
        <v>0.105</v>
      </c>
      <c r="AD100" s="38">
        <v>0.115</v>
      </c>
      <c r="AE100" s="38">
        <v>0.115</v>
      </c>
      <c r="AF100" s="38">
        <v>0.115</v>
      </c>
      <c r="AG100" s="38">
        <v>0.115</v>
      </c>
      <c r="AH100" s="38">
        <v>0.115</v>
      </c>
      <c r="AI100" s="38">
        <v>0.115</v>
      </c>
      <c r="AJ100" s="50">
        <v>0.115</v>
      </c>
      <c r="AK100" s="38"/>
      <c r="AL100" s="38"/>
      <c r="AN100" s="260">
        <f t="shared" si="5"/>
        <v>3.240000000000002</v>
      </c>
      <c r="AO100" s="8">
        <v>86400</v>
      </c>
      <c r="AP100" s="261">
        <f t="shared" si="6"/>
        <v>279936.00000000017</v>
      </c>
    </row>
    <row r="101" spans="1:42" x14ac:dyDescent="0.25">
      <c r="A101" s="12"/>
      <c r="B101" s="16"/>
      <c r="C101" s="342" t="s">
        <v>69</v>
      </c>
      <c r="D101" s="31"/>
      <c r="F101" s="38">
        <v>0.1</v>
      </c>
      <c r="G101" s="38">
        <v>0.1</v>
      </c>
      <c r="H101" s="38">
        <v>0.1</v>
      </c>
      <c r="I101" s="38">
        <v>0.1</v>
      </c>
      <c r="J101" s="38">
        <v>0.1</v>
      </c>
      <c r="K101" s="38">
        <v>0.1</v>
      </c>
      <c r="L101" s="38">
        <v>0.1</v>
      </c>
      <c r="M101" s="38">
        <v>0.1</v>
      </c>
      <c r="N101" s="38">
        <v>0.1</v>
      </c>
      <c r="O101" s="38">
        <v>0.1</v>
      </c>
      <c r="P101" s="38">
        <v>0.1</v>
      </c>
      <c r="Q101" s="38">
        <v>0.1</v>
      </c>
      <c r="R101" s="38">
        <v>0.1</v>
      </c>
      <c r="S101" s="38">
        <v>0.1</v>
      </c>
      <c r="T101" s="38">
        <v>0.1</v>
      </c>
      <c r="U101" s="38">
        <v>0.1</v>
      </c>
      <c r="V101" s="38">
        <v>0.1</v>
      </c>
      <c r="W101" s="38">
        <v>0.105</v>
      </c>
      <c r="X101" s="38">
        <v>0.105</v>
      </c>
      <c r="Y101" s="38">
        <v>0.105</v>
      </c>
      <c r="Z101" s="38">
        <v>0.105</v>
      </c>
      <c r="AA101" s="38">
        <v>0.105</v>
      </c>
      <c r="AB101" s="38">
        <v>0.105</v>
      </c>
      <c r="AC101" s="38">
        <v>0.105</v>
      </c>
      <c r="AD101" s="38">
        <v>0.115</v>
      </c>
      <c r="AE101" s="38">
        <v>0.115</v>
      </c>
      <c r="AF101" s="38">
        <v>0.115</v>
      </c>
      <c r="AG101" s="38">
        <v>0.115</v>
      </c>
      <c r="AH101" s="38">
        <v>0.115</v>
      </c>
      <c r="AI101" s="38">
        <v>0.115</v>
      </c>
      <c r="AJ101" s="50">
        <v>0.115</v>
      </c>
      <c r="AK101" s="38"/>
      <c r="AL101" s="38"/>
      <c r="AN101" s="260">
        <f t="shared" si="5"/>
        <v>3.240000000000002</v>
      </c>
      <c r="AO101" s="8">
        <v>86400</v>
      </c>
      <c r="AP101" s="261">
        <f t="shared" si="6"/>
        <v>279936.00000000017</v>
      </c>
    </row>
    <row r="102" spans="1:42" x14ac:dyDescent="0.25">
      <c r="A102" s="12"/>
      <c r="B102" s="16"/>
      <c r="C102" s="342" t="s">
        <v>70</v>
      </c>
      <c r="D102" s="31"/>
      <c r="F102" s="38">
        <v>0.13</v>
      </c>
      <c r="G102" s="38">
        <v>0.13</v>
      </c>
      <c r="H102" s="38">
        <v>0.13</v>
      </c>
      <c r="I102" s="38">
        <v>0.13</v>
      </c>
      <c r="J102" s="38">
        <v>0.13</v>
      </c>
      <c r="K102" s="38">
        <v>0.13</v>
      </c>
      <c r="L102" s="38">
        <v>0.13</v>
      </c>
      <c r="M102" s="38">
        <v>0.13</v>
      </c>
      <c r="N102" s="38">
        <v>0.13</v>
      </c>
      <c r="O102" s="38">
        <v>0.13</v>
      </c>
      <c r="P102" s="38">
        <v>0.13</v>
      </c>
      <c r="Q102" s="38">
        <v>0.13</v>
      </c>
      <c r="R102" s="38">
        <v>0.13</v>
      </c>
      <c r="S102" s="38">
        <v>0.13</v>
      </c>
      <c r="T102" s="38">
        <v>0.13</v>
      </c>
      <c r="U102" s="38">
        <v>0.13</v>
      </c>
      <c r="V102" s="38">
        <v>0.13</v>
      </c>
      <c r="W102" s="38">
        <v>0.13500000000000001</v>
      </c>
      <c r="X102" s="38">
        <v>0.13500000000000001</v>
      </c>
      <c r="Y102" s="38">
        <v>0.13500000000000001</v>
      </c>
      <c r="Z102" s="38">
        <v>0.13500000000000001</v>
      </c>
      <c r="AA102" s="38">
        <v>0.13500000000000001</v>
      </c>
      <c r="AB102" s="38">
        <v>0.13500000000000001</v>
      </c>
      <c r="AC102" s="38">
        <v>0.13500000000000001</v>
      </c>
      <c r="AD102" s="38">
        <v>0.14499999999999999</v>
      </c>
      <c r="AE102" s="38">
        <v>0.14499999999999999</v>
      </c>
      <c r="AF102" s="38">
        <v>0.14499999999999999</v>
      </c>
      <c r="AG102" s="38">
        <v>0.14499999999999999</v>
      </c>
      <c r="AH102" s="38">
        <v>0.14499999999999999</v>
      </c>
      <c r="AI102" s="38">
        <v>0.14499999999999999</v>
      </c>
      <c r="AJ102" s="50">
        <v>0.14499999999999999</v>
      </c>
      <c r="AK102" s="38"/>
      <c r="AL102" s="38"/>
      <c r="AN102" s="260">
        <f t="shared" si="5"/>
        <v>4.1699999999999973</v>
      </c>
      <c r="AO102" s="8">
        <v>86400</v>
      </c>
      <c r="AP102" s="261">
        <f t="shared" si="6"/>
        <v>360287.99999999977</v>
      </c>
    </row>
    <row r="103" spans="1:42" x14ac:dyDescent="0.25">
      <c r="A103" s="12"/>
      <c r="B103" s="16"/>
      <c r="C103" s="32" t="s">
        <v>71</v>
      </c>
      <c r="D103" s="33"/>
      <c r="F103" s="38">
        <v>0.01</v>
      </c>
      <c r="G103" s="38">
        <v>0.01</v>
      </c>
      <c r="H103" s="38">
        <v>0.01</v>
      </c>
      <c r="I103" s="38">
        <v>0.01</v>
      </c>
      <c r="J103" s="38">
        <v>0.01</v>
      </c>
      <c r="K103" s="38">
        <v>0.01</v>
      </c>
      <c r="L103" s="38">
        <v>0.01</v>
      </c>
      <c r="M103" s="38">
        <v>0.01</v>
      </c>
      <c r="N103" s="38">
        <v>0.01</v>
      </c>
      <c r="O103" s="38">
        <v>0.01</v>
      </c>
      <c r="P103" s="38">
        <v>0.01</v>
      </c>
      <c r="Q103" s="38">
        <v>0.01</v>
      </c>
      <c r="R103" s="38">
        <v>0.01</v>
      </c>
      <c r="S103" s="38">
        <v>0.01</v>
      </c>
      <c r="T103" s="38">
        <v>0.01</v>
      </c>
      <c r="U103" s="38">
        <v>0.01</v>
      </c>
      <c r="V103" s="38">
        <v>0.01</v>
      </c>
      <c r="W103" s="38">
        <v>1.4999999999999999E-2</v>
      </c>
      <c r="X103" s="38">
        <v>1.4999999999999999E-2</v>
      </c>
      <c r="Y103" s="38">
        <v>1.4999999999999999E-2</v>
      </c>
      <c r="Z103" s="38">
        <v>1.4999999999999999E-2</v>
      </c>
      <c r="AA103" s="38">
        <v>1.4999999999999999E-2</v>
      </c>
      <c r="AB103" s="38">
        <v>1.4999999999999999E-2</v>
      </c>
      <c r="AC103" s="38">
        <v>1.4999999999999999E-2</v>
      </c>
      <c r="AD103" s="38">
        <v>2.5000000000000001E-2</v>
      </c>
      <c r="AE103" s="38">
        <v>2.5000000000000001E-2</v>
      </c>
      <c r="AF103" s="38">
        <v>2.5000000000000001E-2</v>
      </c>
      <c r="AG103" s="38">
        <v>2.5000000000000001E-2</v>
      </c>
      <c r="AH103" s="38">
        <v>2.5000000000000001E-2</v>
      </c>
      <c r="AI103" s="38">
        <v>2.5000000000000001E-2</v>
      </c>
      <c r="AJ103" s="50">
        <v>2.5000000000000001E-2</v>
      </c>
      <c r="AK103" s="38"/>
      <c r="AL103" s="38"/>
      <c r="AN103" s="260">
        <f t="shared" si="5"/>
        <v>0.45000000000000023</v>
      </c>
      <c r="AO103" s="8">
        <v>86400</v>
      </c>
      <c r="AP103" s="261">
        <f t="shared" si="6"/>
        <v>38880.000000000022</v>
      </c>
    </row>
    <row r="104" spans="1:42" x14ac:dyDescent="0.25">
      <c r="A104" s="12"/>
      <c r="B104" s="16"/>
      <c r="C104" s="32" t="s">
        <v>72</v>
      </c>
      <c r="D104" s="33"/>
      <c r="F104" s="38">
        <v>0.03</v>
      </c>
      <c r="G104" s="38">
        <v>0.03</v>
      </c>
      <c r="H104" s="38">
        <v>0.03</v>
      </c>
      <c r="I104" s="38">
        <v>0.03</v>
      </c>
      <c r="J104" s="38">
        <v>0.03</v>
      </c>
      <c r="K104" s="38">
        <v>0.03</v>
      </c>
      <c r="L104" s="38">
        <v>0.03</v>
      </c>
      <c r="M104" s="38">
        <v>0.03</v>
      </c>
      <c r="N104" s="38">
        <v>0.03</v>
      </c>
      <c r="O104" s="38">
        <v>0.03</v>
      </c>
      <c r="P104" s="38">
        <v>0.03</v>
      </c>
      <c r="Q104" s="38">
        <v>0.03</v>
      </c>
      <c r="R104" s="38">
        <v>0.03</v>
      </c>
      <c r="S104" s="38">
        <v>0.03</v>
      </c>
      <c r="T104" s="38">
        <v>0.03</v>
      </c>
      <c r="U104" s="38">
        <v>0.03</v>
      </c>
      <c r="V104" s="38">
        <v>0.03</v>
      </c>
      <c r="W104" s="38">
        <v>3.5000000000000003E-2</v>
      </c>
      <c r="X104" s="38">
        <v>3.5000000000000003E-2</v>
      </c>
      <c r="Y104" s="38">
        <v>3.5000000000000003E-2</v>
      </c>
      <c r="Z104" s="38">
        <v>3.5000000000000003E-2</v>
      </c>
      <c r="AA104" s="38">
        <v>3.5000000000000003E-2</v>
      </c>
      <c r="AB104" s="38">
        <v>3.5000000000000003E-2</v>
      </c>
      <c r="AC104" s="38">
        <v>3.5000000000000003E-2</v>
      </c>
      <c r="AD104" s="38">
        <v>4.4999999999999998E-2</v>
      </c>
      <c r="AE104" s="38">
        <v>4.4999999999999998E-2</v>
      </c>
      <c r="AF104" s="38">
        <v>4.4999999999999998E-2</v>
      </c>
      <c r="AG104" s="38">
        <v>4.4999999999999998E-2</v>
      </c>
      <c r="AH104" s="38">
        <v>4.4999999999999998E-2</v>
      </c>
      <c r="AI104" s="38">
        <v>4.4999999999999998E-2</v>
      </c>
      <c r="AJ104" s="50">
        <v>4.4999999999999998E-2</v>
      </c>
      <c r="AK104" s="38"/>
      <c r="AL104" s="38"/>
      <c r="AN104" s="260">
        <f t="shared" si="5"/>
        <v>1.0700000000000005</v>
      </c>
      <c r="AO104" s="8">
        <v>86400</v>
      </c>
      <c r="AP104" s="261">
        <f t="shared" si="6"/>
        <v>92448.000000000044</v>
      </c>
    </row>
    <row r="105" spans="1:42" x14ac:dyDescent="0.25">
      <c r="A105" s="12"/>
      <c r="B105" s="16"/>
      <c r="C105" s="32" t="s">
        <v>73</v>
      </c>
      <c r="D105" s="33"/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 s="38">
        <v>0</v>
      </c>
      <c r="V105" s="38">
        <v>0</v>
      </c>
      <c r="W105" s="38">
        <v>5.0000000000000001E-3</v>
      </c>
      <c r="X105" s="38">
        <v>5.0000000000000001E-3</v>
      </c>
      <c r="Y105" s="38">
        <v>5.0000000000000001E-3</v>
      </c>
      <c r="Z105" s="38">
        <v>5.0000000000000001E-3</v>
      </c>
      <c r="AA105" s="38">
        <v>5.0000000000000001E-3</v>
      </c>
      <c r="AB105" s="38">
        <v>5.0000000000000001E-3</v>
      </c>
      <c r="AC105" s="38">
        <v>5.0000000000000001E-3</v>
      </c>
      <c r="AD105" s="38">
        <v>1.4999999999999999E-2</v>
      </c>
      <c r="AE105" s="38">
        <v>1.4999999999999999E-2</v>
      </c>
      <c r="AF105" s="38">
        <v>1.4999999999999999E-2</v>
      </c>
      <c r="AG105" s="38">
        <v>1.4999999999999999E-2</v>
      </c>
      <c r="AH105" s="38">
        <v>1.4999999999999999E-2</v>
      </c>
      <c r="AI105" s="38">
        <v>1.4999999999999999E-2</v>
      </c>
      <c r="AJ105" s="50">
        <v>1.4999999999999999E-2</v>
      </c>
      <c r="AK105" s="38"/>
      <c r="AL105" s="38"/>
      <c r="AN105" s="260">
        <f t="shared" si="5"/>
        <v>0.14000000000000001</v>
      </c>
      <c r="AO105" s="8">
        <v>86400</v>
      </c>
      <c r="AP105" s="261">
        <f t="shared" si="6"/>
        <v>12096.000000000002</v>
      </c>
    </row>
    <row r="106" spans="1:42" x14ac:dyDescent="0.25">
      <c r="A106" s="12"/>
      <c r="B106" s="16"/>
      <c r="C106" s="32" t="s">
        <v>74</v>
      </c>
      <c r="D106" s="33"/>
      <c r="F106" s="38">
        <v>0.03</v>
      </c>
      <c r="G106" s="38">
        <v>0.03</v>
      </c>
      <c r="H106" s="38">
        <v>0.03</v>
      </c>
      <c r="I106" s="38">
        <v>0.03</v>
      </c>
      <c r="J106" s="38">
        <v>0.03</v>
      </c>
      <c r="K106" s="38">
        <v>0.03</v>
      </c>
      <c r="L106" s="38">
        <v>0.03</v>
      </c>
      <c r="M106" s="38">
        <v>0.03</v>
      </c>
      <c r="N106" s="38">
        <v>0.03</v>
      </c>
      <c r="O106" s="38">
        <v>0.03</v>
      </c>
      <c r="P106" s="38">
        <v>0.03</v>
      </c>
      <c r="Q106" s="38">
        <v>0.03</v>
      </c>
      <c r="R106" s="38">
        <v>0.03</v>
      </c>
      <c r="S106" s="38">
        <v>0.03</v>
      </c>
      <c r="T106" s="38">
        <v>0.03</v>
      </c>
      <c r="U106" s="38">
        <v>0.03</v>
      </c>
      <c r="V106" s="38">
        <v>0.03</v>
      </c>
      <c r="W106" s="38">
        <v>3.5000000000000003E-2</v>
      </c>
      <c r="X106" s="38">
        <v>3.5000000000000003E-2</v>
      </c>
      <c r="Y106" s="38">
        <v>3.5000000000000003E-2</v>
      </c>
      <c r="Z106" s="38">
        <v>3.5000000000000003E-2</v>
      </c>
      <c r="AA106" s="38">
        <v>3.5000000000000003E-2</v>
      </c>
      <c r="AB106" s="38">
        <v>3.5000000000000003E-2</v>
      </c>
      <c r="AC106" s="38">
        <v>3.5000000000000003E-2</v>
      </c>
      <c r="AD106" s="38">
        <v>4.4999999999999998E-2</v>
      </c>
      <c r="AE106" s="38">
        <v>4.4999999999999998E-2</v>
      </c>
      <c r="AF106" s="38">
        <v>4.4999999999999998E-2</v>
      </c>
      <c r="AG106" s="38">
        <v>4.4999999999999998E-2</v>
      </c>
      <c r="AH106" s="38">
        <v>4.4999999999999998E-2</v>
      </c>
      <c r="AI106" s="38">
        <v>4.4999999999999998E-2</v>
      </c>
      <c r="AJ106" s="50">
        <v>4.4999999999999998E-2</v>
      </c>
      <c r="AK106" s="38"/>
      <c r="AL106" s="38"/>
      <c r="AN106" s="260">
        <f t="shared" si="5"/>
        <v>1.0700000000000005</v>
      </c>
      <c r="AO106" s="8">
        <v>86400</v>
      </c>
      <c r="AP106" s="261">
        <f t="shared" si="6"/>
        <v>92448.000000000044</v>
      </c>
    </row>
    <row r="107" spans="1:42" x14ac:dyDescent="0.25">
      <c r="A107" s="12"/>
      <c r="B107" s="16"/>
      <c r="C107" s="32" t="s">
        <v>75</v>
      </c>
      <c r="D107" s="33"/>
      <c r="F107" s="38">
        <v>5.0000000000000001E-3</v>
      </c>
      <c r="G107" s="38">
        <v>5.0000000000000001E-3</v>
      </c>
      <c r="H107" s="38">
        <v>5.0000000000000001E-3</v>
      </c>
      <c r="I107" s="38">
        <v>5.0000000000000001E-3</v>
      </c>
      <c r="J107" s="38">
        <v>5.0000000000000001E-3</v>
      </c>
      <c r="K107" s="38">
        <v>5.0000000000000001E-3</v>
      </c>
      <c r="L107" s="38">
        <v>5.0000000000000001E-3</v>
      </c>
      <c r="M107" s="38">
        <v>5.0000000000000001E-3</v>
      </c>
      <c r="N107" s="38">
        <v>5.0000000000000001E-3</v>
      </c>
      <c r="O107" s="38">
        <v>5.0000000000000001E-3</v>
      </c>
      <c r="P107" s="38">
        <v>5.0000000000000001E-3</v>
      </c>
      <c r="Q107" s="38">
        <v>5.0000000000000001E-3</v>
      </c>
      <c r="R107" s="38">
        <v>5.0000000000000001E-3</v>
      </c>
      <c r="S107" s="38">
        <v>5.0000000000000001E-3</v>
      </c>
      <c r="T107" s="38">
        <v>5.0000000000000001E-3</v>
      </c>
      <c r="U107" s="38">
        <v>5.0000000000000001E-3</v>
      </c>
      <c r="V107" s="38">
        <v>5.0000000000000001E-3</v>
      </c>
      <c r="W107" s="38">
        <v>0.01</v>
      </c>
      <c r="X107" s="38">
        <v>0.01</v>
      </c>
      <c r="Y107" s="38">
        <v>0.01</v>
      </c>
      <c r="Z107" s="38">
        <v>0.01</v>
      </c>
      <c r="AA107" s="38">
        <v>0.01</v>
      </c>
      <c r="AB107" s="38">
        <v>0.01</v>
      </c>
      <c r="AC107" s="38">
        <v>0.01</v>
      </c>
      <c r="AD107" s="38">
        <v>0.02</v>
      </c>
      <c r="AE107" s="38">
        <v>0.02</v>
      </c>
      <c r="AF107" s="38">
        <v>0.02</v>
      </c>
      <c r="AG107" s="38">
        <v>0.02</v>
      </c>
      <c r="AH107" s="38">
        <v>0.02</v>
      </c>
      <c r="AI107" s="38">
        <v>0.02</v>
      </c>
      <c r="AJ107" s="50">
        <v>0.02</v>
      </c>
      <c r="AK107" s="38"/>
      <c r="AL107" s="38"/>
      <c r="AN107" s="260">
        <f t="shared" si="5"/>
        <v>0.29499999999999998</v>
      </c>
      <c r="AO107" s="8">
        <v>86400</v>
      </c>
      <c r="AP107" s="261">
        <f t="shared" si="6"/>
        <v>25488</v>
      </c>
    </row>
    <row r="108" spans="1:42" x14ac:dyDescent="0.25">
      <c r="A108" s="12"/>
      <c r="B108" s="16"/>
      <c r="C108" s="32" t="s">
        <v>76</v>
      </c>
      <c r="D108" s="33"/>
      <c r="F108" s="38">
        <v>0.02</v>
      </c>
      <c r="G108" s="38">
        <v>0.02</v>
      </c>
      <c r="H108" s="38">
        <v>0.02</v>
      </c>
      <c r="I108" s="38">
        <v>0.02</v>
      </c>
      <c r="J108" s="38">
        <v>0.02</v>
      </c>
      <c r="K108" s="38">
        <v>0.02</v>
      </c>
      <c r="L108" s="38">
        <v>0.02</v>
      </c>
      <c r="M108" s="38">
        <v>0.02</v>
      </c>
      <c r="N108" s="38">
        <v>0.02</v>
      </c>
      <c r="O108" s="38">
        <v>0.02</v>
      </c>
      <c r="P108" s="38">
        <v>0.02</v>
      </c>
      <c r="Q108" s="38">
        <v>0.02</v>
      </c>
      <c r="R108" s="38">
        <v>0.02</v>
      </c>
      <c r="S108" s="38">
        <v>0.02</v>
      </c>
      <c r="T108" s="38">
        <v>0.02</v>
      </c>
      <c r="U108" s="38">
        <v>0.02</v>
      </c>
      <c r="V108" s="38">
        <v>0.02</v>
      </c>
      <c r="W108" s="38">
        <v>2.5000000000000001E-2</v>
      </c>
      <c r="X108" s="38">
        <v>2.5000000000000001E-2</v>
      </c>
      <c r="Y108" s="38">
        <v>2.5000000000000001E-2</v>
      </c>
      <c r="Z108" s="38">
        <v>2.5000000000000001E-2</v>
      </c>
      <c r="AA108" s="38">
        <v>2.5000000000000001E-2</v>
      </c>
      <c r="AB108" s="38">
        <v>2.5000000000000001E-2</v>
      </c>
      <c r="AC108" s="38">
        <v>2.5000000000000001E-2</v>
      </c>
      <c r="AD108" s="38">
        <v>3.5000000000000003E-2</v>
      </c>
      <c r="AE108" s="38">
        <v>3.5000000000000003E-2</v>
      </c>
      <c r="AF108" s="38">
        <v>3.5000000000000003E-2</v>
      </c>
      <c r="AG108" s="38">
        <v>3.5000000000000003E-2</v>
      </c>
      <c r="AH108" s="38">
        <v>3.5000000000000003E-2</v>
      </c>
      <c r="AI108" s="38">
        <v>3.5000000000000003E-2</v>
      </c>
      <c r="AJ108" s="50">
        <v>3.5000000000000003E-2</v>
      </c>
      <c r="AK108" s="38"/>
      <c r="AL108" s="38"/>
      <c r="AN108" s="260">
        <f t="shared" si="5"/>
        <v>0.76000000000000034</v>
      </c>
      <c r="AO108" s="8">
        <v>86400</v>
      </c>
      <c r="AP108" s="261">
        <f t="shared" si="6"/>
        <v>65664.000000000029</v>
      </c>
    </row>
    <row r="109" spans="1:42" x14ac:dyDescent="0.25">
      <c r="A109" s="12"/>
      <c r="B109" s="16"/>
      <c r="C109" s="32" t="s">
        <v>77</v>
      </c>
      <c r="D109" s="33"/>
      <c r="F109" s="38">
        <v>5.0000000000000001E-3</v>
      </c>
      <c r="G109" s="38">
        <v>5.0000000000000001E-3</v>
      </c>
      <c r="H109" s="38">
        <v>5.0000000000000001E-3</v>
      </c>
      <c r="I109" s="38">
        <v>5.0000000000000001E-3</v>
      </c>
      <c r="J109" s="38">
        <v>5.0000000000000001E-3</v>
      </c>
      <c r="K109" s="38">
        <v>5.0000000000000001E-3</v>
      </c>
      <c r="L109" s="38">
        <v>5.0000000000000001E-3</v>
      </c>
      <c r="M109" s="38">
        <v>5.0000000000000001E-3</v>
      </c>
      <c r="N109" s="38">
        <v>5.0000000000000001E-3</v>
      </c>
      <c r="O109" s="38">
        <v>5.0000000000000001E-3</v>
      </c>
      <c r="P109" s="38">
        <v>5.0000000000000001E-3</v>
      </c>
      <c r="Q109" s="38">
        <v>5.0000000000000001E-3</v>
      </c>
      <c r="R109" s="38">
        <v>5.0000000000000001E-3</v>
      </c>
      <c r="S109" s="38">
        <v>5.0000000000000001E-3</v>
      </c>
      <c r="T109" s="38">
        <v>5.0000000000000001E-3</v>
      </c>
      <c r="U109" s="38">
        <v>5.0000000000000001E-3</v>
      </c>
      <c r="V109" s="38">
        <v>5.0000000000000001E-3</v>
      </c>
      <c r="W109" s="38">
        <v>0.01</v>
      </c>
      <c r="X109" s="38">
        <v>0.01</v>
      </c>
      <c r="Y109" s="38">
        <v>0.01</v>
      </c>
      <c r="Z109" s="38">
        <v>0.01</v>
      </c>
      <c r="AA109" s="38">
        <v>0.01</v>
      </c>
      <c r="AB109" s="38">
        <v>0.01</v>
      </c>
      <c r="AC109" s="38">
        <v>0.01</v>
      </c>
      <c r="AD109" s="38">
        <v>0.02</v>
      </c>
      <c r="AE109" s="38">
        <v>0.02</v>
      </c>
      <c r="AF109" s="38">
        <v>0.02</v>
      </c>
      <c r="AG109" s="38">
        <v>0.02</v>
      </c>
      <c r="AH109" s="38">
        <v>0.02</v>
      </c>
      <c r="AI109" s="38">
        <v>0.02</v>
      </c>
      <c r="AJ109" s="50">
        <v>0.02</v>
      </c>
      <c r="AK109" s="38"/>
      <c r="AL109" s="38"/>
      <c r="AN109" s="260">
        <f t="shared" si="5"/>
        <v>0.29499999999999998</v>
      </c>
      <c r="AO109" s="8">
        <v>86400</v>
      </c>
      <c r="AP109" s="261">
        <f t="shared" si="6"/>
        <v>25488</v>
      </c>
    </row>
    <row r="110" spans="1:42" x14ac:dyDescent="0.25">
      <c r="A110" s="12"/>
      <c r="B110" s="16"/>
      <c r="C110" s="32" t="s">
        <v>78</v>
      </c>
      <c r="D110" s="33"/>
      <c r="F110" s="38">
        <v>2.5000000000000001E-2</v>
      </c>
      <c r="G110" s="38">
        <v>2.5000000000000001E-2</v>
      </c>
      <c r="H110" s="38">
        <v>2.5000000000000001E-2</v>
      </c>
      <c r="I110" s="38">
        <v>2.5000000000000001E-2</v>
      </c>
      <c r="J110" s="38">
        <v>2.5000000000000001E-2</v>
      </c>
      <c r="K110" s="38">
        <v>2.5000000000000001E-2</v>
      </c>
      <c r="L110" s="38">
        <v>2.5000000000000001E-2</v>
      </c>
      <c r="M110" s="38">
        <v>2.5000000000000001E-2</v>
      </c>
      <c r="N110" s="38">
        <v>2.5000000000000001E-2</v>
      </c>
      <c r="O110" s="38">
        <v>2.5000000000000001E-2</v>
      </c>
      <c r="P110" s="38">
        <v>2.5000000000000001E-2</v>
      </c>
      <c r="Q110" s="38">
        <v>2.5000000000000001E-2</v>
      </c>
      <c r="R110" s="38">
        <v>2.5000000000000001E-2</v>
      </c>
      <c r="S110" s="38">
        <v>2.5000000000000001E-2</v>
      </c>
      <c r="T110" s="38">
        <v>2.5000000000000001E-2</v>
      </c>
      <c r="U110" s="38">
        <v>2.5000000000000001E-2</v>
      </c>
      <c r="V110" s="38">
        <v>2.5000000000000001E-2</v>
      </c>
      <c r="W110" s="38">
        <v>0.03</v>
      </c>
      <c r="X110" s="38">
        <v>0.03</v>
      </c>
      <c r="Y110" s="38">
        <v>0.03</v>
      </c>
      <c r="Z110" s="38">
        <v>0.03</v>
      </c>
      <c r="AA110" s="38">
        <v>0.03</v>
      </c>
      <c r="AB110" s="38">
        <v>0.03</v>
      </c>
      <c r="AC110" s="38">
        <v>0.03</v>
      </c>
      <c r="AD110" s="38">
        <v>0.04</v>
      </c>
      <c r="AE110" s="38">
        <v>0.04</v>
      </c>
      <c r="AF110" s="38">
        <v>0.04</v>
      </c>
      <c r="AG110" s="38">
        <v>0.04</v>
      </c>
      <c r="AH110" s="38">
        <v>0.04</v>
      </c>
      <c r="AI110" s="38">
        <v>0.04</v>
      </c>
      <c r="AJ110" s="50">
        <v>0.04</v>
      </c>
      <c r="AK110" s="38"/>
      <c r="AL110" s="38"/>
      <c r="AN110" s="260">
        <f t="shared" si="5"/>
        <v>0.91500000000000048</v>
      </c>
      <c r="AO110" s="8">
        <v>86400</v>
      </c>
      <c r="AP110" s="261">
        <f t="shared" si="6"/>
        <v>79056.000000000044</v>
      </c>
    </row>
    <row r="111" spans="1:42" x14ac:dyDescent="0.25">
      <c r="A111" s="12"/>
      <c r="B111" s="16"/>
      <c r="C111" s="32" t="s">
        <v>79</v>
      </c>
      <c r="D111" s="33"/>
      <c r="F111" s="38">
        <v>0.03</v>
      </c>
      <c r="G111" s="38">
        <v>0.03</v>
      </c>
      <c r="H111" s="38">
        <v>0.03</v>
      </c>
      <c r="I111" s="38">
        <v>0.03</v>
      </c>
      <c r="J111" s="38">
        <v>0.03</v>
      </c>
      <c r="K111" s="38">
        <v>0.03</v>
      </c>
      <c r="L111" s="38">
        <v>0.03</v>
      </c>
      <c r="M111" s="38">
        <v>0.03</v>
      </c>
      <c r="N111" s="38">
        <v>0.03</v>
      </c>
      <c r="O111" s="38">
        <v>0.03</v>
      </c>
      <c r="P111" s="38">
        <v>0.03</v>
      </c>
      <c r="Q111" s="38">
        <v>0.03</v>
      </c>
      <c r="R111" s="38">
        <v>0.03</v>
      </c>
      <c r="S111" s="38">
        <v>0.03</v>
      </c>
      <c r="T111" s="38">
        <v>0.03</v>
      </c>
      <c r="U111" s="38">
        <v>0.03</v>
      </c>
      <c r="V111" s="38">
        <v>0.03</v>
      </c>
      <c r="W111" s="38">
        <v>3.5000000000000003E-2</v>
      </c>
      <c r="X111" s="38">
        <v>3.5000000000000003E-2</v>
      </c>
      <c r="Y111" s="38">
        <v>3.5000000000000003E-2</v>
      </c>
      <c r="Z111" s="38">
        <v>3.5000000000000003E-2</v>
      </c>
      <c r="AA111" s="38">
        <v>3.5000000000000003E-2</v>
      </c>
      <c r="AB111" s="38">
        <v>3.5000000000000003E-2</v>
      </c>
      <c r="AC111" s="38">
        <v>3.5000000000000003E-2</v>
      </c>
      <c r="AD111" s="38">
        <v>4.4999999999999998E-2</v>
      </c>
      <c r="AE111" s="38">
        <v>4.4999999999999998E-2</v>
      </c>
      <c r="AF111" s="38">
        <v>4.4999999999999998E-2</v>
      </c>
      <c r="AG111" s="38">
        <v>4.4999999999999998E-2</v>
      </c>
      <c r="AH111" s="38">
        <v>4.4999999999999998E-2</v>
      </c>
      <c r="AI111" s="38">
        <v>4.4999999999999998E-2</v>
      </c>
      <c r="AJ111" s="50">
        <v>4.4999999999999998E-2</v>
      </c>
      <c r="AK111" s="38"/>
      <c r="AL111" s="38"/>
      <c r="AN111" s="260">
        <f t="shared" si="5"/>
        <v>1.0700000000000005</v>
      </c>
      <c r="AO111" s="8">
        <v>86400</v>
      </c>
      <c r="AP111" s="261">
        <f t="shared" si="6"/>
        <v>92448.000000000044</v>
      </c>
    </row>
    <row r="112" spans="1:42" x14ac:dyDescent="0.25">
      <c r="A112" s="12"/>
      <c r="B112" s="16"/>
      <c r="C112" s="32" t="s">
        <v>80</v>
      </c>
      <c r="D112" s="33"/>
      <c r="F112" s="38">
        <v>0.02</v>
      </c>
      <c r="G112" s="38">
        <v>0.02</v>
      </c>
      <c r="H112" s="38">
        <v>0.02</v>
      </c>
      <c r="I112" s="38">
        <v>0.02</v>
      </c>
      <c r="J112" s="38">
        <v>0.02</v>
      </c>
      <c r="K112" s="38">
        <v>0.02</v>
      </c>
      <c r="L112" s="38">
        <v>0.02</v>
      </c>
      <c r="M112" s="38">
        <v>0.02</v>
      </c>
      <c r="N112" s="38">
        <v>0.02</v>
      </c>
      <c r="O112" s="38">
        <v>0.02</v>
      </c>
      <c r="P112" s="38">
        <v>0.02</v>
      </c>
      <c r="Q112" s="38">
        <v>0.02</v>
      </c>
      <c r="R112" s="38">
        <v>0.02</v>
      </c>
      <c r="S112" s="38">
        <v>0.02</v>
      </c>
      <c r="T112" s="38">
        <v>0.02</v>
      </c>
      <c r="U112" s="38">
        <v>0.02</v>
      </c>
      <c r="V112" s="38">
        <v>0.02</v>
      </c>
      <c r="W112" s="38">
        <v>2.5000000000000001E-2</v>
      </c>
      <c r="X112" s="38">
        <v>2.5000000000000001E-2</v>
      </c>
      <c r="Y112" s="38">
        <v>2.5000000000000001E-2</v>
      </c>
      <c r="Z112" s="38">
        <v>2.5000000000000001E-2</v>
      </c>
      <c r="AA112" s="38">
        <v>2.5000000000000001E-2</v>
      </c>
      <c r="AB112" s="38">
        <v>2.5000000000000001E-2</v>
      </c>
      <c r="AC112" s="38">
        <v>2.5000000000000001E-2</v>
      </c>
      <c r="AD112" s="38">
        <v>3.5000000000000003E-2</v>
      </c>
      <c r="AE112" s="38">
        <v>3.5000000000000003E-2</v>
      </c>
      <c r="AF112" s="38">
        <v>3.5000000000000003E-2</v>
      </c>
      <c r="AG112" s="38">
        <v>3.5000000000000003E-2</v>
      </c>
      <c r="AH112" s="38">
        <v>3.5000000000000003E-2</v>
      </c>
      <c r="AI112" s="38">
        <v>3.5000000000000003E-2</v>
      </c>
      <c r="AJ112" s="50">
        <v>3.5000000000000003E-2</v>
      </c>
      <c r="AK112" s="38"/>
      <c r="AL112" s="38"/>
      <c r="AN112" s="260">
        <f t="shared" si="5"/>
        <v>0.76000000000000034</v>
      </c>
      <c r="AO112" s="8">
        <v>86400</v>
      </c>
      <c r="AP112" s="261">
        <f t="shared" si="6"/>
        <v>65664.000000000029</v>
      </c>
    </row>
    <row r="113" spans="1:42" x14ac:dyDescent="0.25">
      <c r="A113" s="12"/>
      <c r="B113" s="16"/>
      <c r="C113" s="32" t="s">
        <v>81</v>
      </c>
      <c r="D113" s="33"/>
      <c r="F113" s="38">
        <v>5.0000000000000001E-3</v>
      </c>
      <c r="G113" s="38">
        <v>5.0000000000000001E-3</v>
      </c>
      <c r="H113" s="38">
        <v>5.0000000000000001E-3</v>
      </c>
      <c r="I113" s="38">
        <v>5.0000000000000001E-3</v>
      </c>
      <c r="J113" s="38">
        <v>5.0000000000000001E-3</v>
      </c>
      <c r="K113" s="38">
        <v>5.0000000000000001E-3</v>
      </c>
      <c r="L113" s="38">
        <v>5.0000000000000001E-3</v>
      </c>
      <c r="M113" s="38">
        <v>5.0000000000000001E-3</v>
      </c>
      <c r="N113" s="38">
        <v>5.0000000000000001E-3</v>
      </c>
      <c r="O113" s="38">
        <v>5.0000000000000001E-3</v>
      </c>
      <c r="P113" s="38">
        <v>5.0000000000000001E-3</v>
      </c>
      <c r="Q113" s="38">
        <v>5.0000000000000001E-3</v>
      </c>
      <c r="R113" s="38">
        <v>5.0000000000000001E-3</v>
      </c>
      <c r="S113" s="38">
        <v>5.0000000000000001E-3</v>
      </c>
      <c r="T113" s="38">
        <v>5.0000000000000001E-3</v>
      </c>
      <c r="U113" s="38">
        <v>5.0000000000000001E-3</v>
      </c>
      <c r="V113" s="38">
        <v>5.0000000000000001E-3</v>
      </c>
      <c r="W113" s="38">
        <v>0.01</v>
      </c>
      <c r="X113" s="38">
        <v>0.01</v>
      </c>
      <c r="Y113" s="38">
        <v>0.01</v>
      </c>
      <c r="Z113" s="38">
        <v>0.01</v>
      </c>
      <c r="AA113" s="38">
        <v>0.01</v>
      </c>
      <c r="AB113" s="38">
        <v>0.01</v>
      </c>
      <c r="AC113" s="38">
        <v>0.01</v>
      </c>
      <c r="AD113" s="38">
        <v>0.02</v>
      </c>
      <c r="AE113" s="38">
        <v>0.02</v>
      </c>
      <c r="AF113" s="38">
        <v>0.02</v>
      </c>
      <c r="AG113" s="38">
        <v>0.02</v>
      </c>
      <c r="AH113" s="38">
        <v>0.02</v>
      </c>
      <c r="AI113" s="38">
        <v>0.02</v>
      </c>
      <c r="AJ113" s="50">
        <v>0.02</v>
      </c>
      <c r="AK113" s="38"/>
      <c r="AL113" s="38"/>
      <c r="AN113" s="260">
        <f t="shared" si="5"/>
        <v>0.29499999999999998</v>
      </c>
      <c r="AO113" s="8">
        <v>86400</v>
      </c>
      <c r="AP113" s="261">
        <f t="shared" si="6"/>
        <v>25488</v>
      </c>
    </row>
    <row r="114" spans="1:42" x14ac:dyDescent="0.25">
      <c r="A114" s="12"/>
      <c r="B114" s="16"/>
      <c r="C114" s="32" t="s">
        <v>82</v>
      </c>
      <c r="D114" s="33"/>
      <c r="F114" s="38">
        <v>0.05</v>
      </c>
      <c r="G114" s="38">
        <v>0.05</v>
      </c>
      <c r="H114" s="38">
        <v>0.05</v>
      </c>
      <c r="I114" s="38">
        <v>0.05</v>
      </c>
      <c r="J114" s="38">
        <v>0.05</v>
      </c>
      <c r="K114" s="38">
        <v>0.05</v>
      </c>
      <c r="L114" s="38">
        <v>0.05</v>
      </c>
      <c r="M114" s="38">
        <v>0.05</v>
      </c>
      <c r="N114" s="38">
        <v>0.05</v>
      </c>
      <c r="O114" s="38">
        <v>0.05</v>
      </c>
      <c r="P114" s="38">
        <v>0.05</v>
      </c>
      <c r="Q114" s="38">
        <v>0.05</v>
      </c>
      <c r="R114" s="38">
        <v>0.05</v>
      </c>
      <c r="S114" s="38">
        <v>0.05</v>
      </c>
      <c r="T114" s="38">
        <v>0.05</v>
      </c>
      <c r="U114" s="38">
        <v>0.05</v>
      </c>
      <c r="V114" s="38">
        <v>0.05</v>
      </c>
      <c r="W114" s="38">
        <v>5.5E-2</v>
      </c>
      <c r="X114" s="38">
        <v>5.5E-2</v>
      </c>
      <c r="Y114" s="38">
        <v>5.5E-2</v>
      </c>
      <c r="Z114" s="38">
        <v>5.5E-2</v>
      </c>
      <c r="AA114" s="38">
        <v>5.5E-2</v>
      </c>
      <c r="AB114" s="38">
        <v>5.5E-2</v>
      </c>
      <c r="AC114" s="38">
        <v>5.5E-2</v>
      </c>
      <c r="AD114" s="38">
        <v>6.5000000000000002E-2</v>
      </c>
      <c r="AE114" s="38">
        <v>6.5000000000000002E-2</v>
      </c>
      <c r="AF114" s="38">
        <v>6.5000000000000002E-2</v>
      </c>
      <c r="AG114" s="38">
        <v>6.5000000000000002E-2</v>
      </c>
      <c r="AH114" s="38">
        <v>6.5000000000000002E-2</v>
      </c>
      <c r="AI114" s="38">
        <v>6.5000000000000002E-2</v>
      </c>
      <c r="AJ114" s="50">
        <v>6.5000000000000002E-2</v>
      </c>
      <c r="AK114" s="38"/>
      <c r="AL114" s="38"/>
      <c r="AN114" s="260">
        <f t="shared" si="5"/>
        <v>1.6899999999999997</v>
      </c>
      <c r="AO114" s="8">
        <v>86400</v>
      </c>
      <c r="AP114" s="261">
        <f t="shared" si="6"/>
        <v>146015.99999999997</v>
      </c>
    </row>
    <row r="115" spans="1:42" x14ac:dyDescent="0.25">
      <c r="A115" s="12"/>
      <c r="B115" s="16"/>
      <c r="C115" s="32" t="s">
        <v>83</v>
      </c>
      <c r="D115" s="33"/>
      <c r="F115" s="38">
        <v>5.0000000000000001E-3</v>
      </c>
      <c r="G115" s="38">
        <v>5.0000000000000001E-3</v>
      </c>
      <c r="H115" s="38">
        <v>5.0000000000000001E-3</v>
      </c>
      <c r="I115" s="38">
        <v>5.0000000000000001E-3</v>
      </c>
      <c r="J115" s="38">
        <v>5.0000000000000001E-3</v>
      </c>
      <c r="K115" s="38">
        <v>5.0000000000000001E-3</v>
      </c>
      <c r="L115" s="38">
        <v>5.0000000000000001E-3</v>
      </c>
      <c r="M115" s="38">
        <v>5.0000000000000001E-3</v>
      </c>
      <c r="N115" s="38">
        <v>5.0000000000000001E-3</v>
      </c>
      <c r="O115" s="38">
        <v>5.0000000000000001E-3</v>
      </c>
      <c r="P115" s="38">
        <v>5.0000000000000001E-3</v>
      </c>
      <c r="Q115" s="38">
        <v>5.0000000000000001E-3</v>
      </c>
      <c r="R115" s="38">
        <v>5.0000000000000001E-3</v>
      </c>
      <c r="S115" s="38">
        <v>5.0000000000000001E-3</v>
      </c>
      <c r="T115" s="38">
        <v>5.0000000000000001E-3</v>
      </c>
      <c r="U115" s="38">
        <v>5.0000000000000001E-3</v>
      </c>
      <c r="V115" s="38">
        <v>5.0000000000000001E-3</v>
      </c>
      <c r="W115" s="38">
        <v>0.01</v>
      </c>
      <c r="X115" s="38">
        <v>0.01</v>
      </c>
      <c r="Y115" s="38">
        <v>0.01</v>
      </c>
      <c r="Z115" s="38">
        <v>0.01</v>
      </c>
      <c r="AA115" s="38">
        <v>0.01</v>
      </c>
      <c r="AB115" s="38">
        <v>0.01</v>
      </c>
      <c r="AC115" s="38">
        <v>0.01</v>
      </c>
      <c r="AD115" s="38">
        <v>0.02</v>
      </c>
      <c r="AE115" s="38">
        <v>0.02</v>
      </c>
      <c r="AF115" s="38">
        <v>0.02</v>
      </c>
      <c r="AG115" s="38">
        <v>0.02</v>
      </c>
      <c r="AH115" s="38">
        <v>0.02</v>
      </c>
      <c r="AI115" s="38">
        <v>0.02</v>
      </c>
      <c r="AJ115" s="50">
        <v>0.02</v>
      </c>
      <c r="AK115" s="38"/>
      <c r="AL115" s="38"/>
      <c r="AN115" s="260">
        <f t="shared" si="5"/>
        <v>0.29499999999999998</v>
      </c>
      <c r="AO115" s="8">
        <v>86400</v>
      </c>
      <c r="AP115" s="261">
        <f t="shared" si="6"/>
        <v>25488</v>
      </c>
    </row>
    <row r="116" spans="1:42" x14ac:dyDescent="0.25">
      <c r="A116" s="12"/>
      <c r="B116" s="16"/>
      <c r="C116" s="32" t="s">
        <v>84</v>
      </c>
      <c r="D116" s="33"/>
      <c r="F116" s="38">
        <v>5.0000000000000001E-3</v>
      </c>
      <c r="G116" s="38">
        <v>5.0000000000000001E-3</v>
      </c>
      <c r="H116" s="38">
        <v>5.0000000000000001E-3</v>
      </c>
      <c r="I116" s="38">
        <v>5.0000000000000001E-3</v>
      </c>
      <c r="J116" s="38">
        <v>5.0000000000000001E-3</v>
      </c>
      <c r="K116" s="38">
        <v>5.0000000000000001E-3</v>
      </c>
      <c r="L116" s="38">
        <v>5.0000000000000001E-3</v>
      </c>
      <c r="M116" s="38">
        <v>5.0000000000000001E-3</v>
      </c>
      <c r="N116" s="38">
        <v>5.0000000000000001E-3</v>
      </c>
      <c r="O116" s="38">
        <v>5.0000000000000001E-3</v>
      </c>
      <c r="P116" s="38">
        <v>5.0000000000000001E-3</v>
      </c>
      <c r="Q116" s="38">
        <v>5.0000000000000001E-3</v>
      </c>
      <c r="R116" s="38">
        <v>5.0000000000000001E-3</v>
      </c>
      <c r="S116" s="38">
        <v>5.0000000000000001E-3</v>
      </c>
      <c r="T116" s="38">
        <v>5.0000000000000001E-3</v>
      </c>
      <c r="U116" s="38">
        <v>5.0000000000000001E-3</v>
      </c>
      <c r="V116" s="38">
        <v>5.0000000000000001E-3</v>
      </c>
      <c r="W116" s="38">
        <v>0.01</v>
      </c>
      <c r="X116" s="38">
        <v>0.01</v>
      </c>
      <c r="Y116" s="38">
        <v>0.01</v>
      </c>
      <c r="Z116" s="38">
        <v>0.01</v>
      </c>
      <c r="AA116" s="38">
        <v>0.01</v>
      </c>
      <c r="AB116" s="38">
        <v>0.01</v>
      </c>
      <c r="AC116" s="38">
        <v>0.01</v>
      </c>
      <c r="AD116" s="38">
        <v>0.02</v>
      </c>
      <c r="AE116" s="38">
        <v>0.02</v>
      </c>
      <c r="AF116" s="38">
        <v>0.02</v>
      </c>
      <c r="AG116" s="38">
        <v>0.02</v>
      </c>
      <c r="AH116" s="38">
        <v>0.02</v>
      </c>
      <c r="AI116" s="38">
        <v>0.02</v>
      </c>
      <c r="AJ116" s="50">
        <v>0.02</v>
      </c>
      <c r="AK116" s="38"/>
      <c r="AL116" s="38"/>
      <c r="AN116" s="260">
        <f t="shared" si="5"/>
        <v>0.29499999999999998</v>
      </c>
      <c r="AO116" s="8">
        <v>86400</v>
      </c>
      <c r="AP116" s="261">
        <f t="shared" si="6"/>
        <v>25488</v>
      </c>
    </row>
    <row r="117" spans="1:42" x14ac:dyDescent="0.25">
      <c r="A117" s="12"/>
      <c r="B117" s="16"/>
      <c r="C117" s="32" t="s">
        <v>85</v>
      </c>
      <c r="D117" s="33"/>
      <c r="F117" s="38">
        <v>5.0000000000000001E-3</v>
      </c>
      <c r="G117" s="38">
        <v>5.0000000000000001E-3</v>
      </c>
      <c r="H117" s="38">
        <v>5.0000000000000001E-3</v>
      </c>
      <c r="I117" s="38">
        <v>5.0000000000000001E-3</v>
      </c>
      <c r="J117" s="38">
        <v>5.0000000000000001E-3</v>
      </c>
      <c r="K117" s="38">
        <v>5.0000000000000001E-3</v>
      </c>
      <c r="L117" s="38">
        <v>5.0000000000000001E-3</v>
      </c>
      <c r="M117" s="38">
        <v>5.0000000000000001E-3</v>
      </c>
      <c r="N117" s="38">
        <v>5.0000000000000001E-3</v>
      </c>
      <c r="O117" s="38">
        <v>5.0000000000000001E-3</v>
      </c>
      <c r="P117" s="38">
        <v>5.0000000000000001E-3</v>
      </c>
      <c r="Q117" s="38">
        <v>5.0000000000000001E-3</v>
      </c>
      <c r="R117" s="38">
        <v>5.0000000000000001E-3</v>
      </c>
      <c r="S117" s="38">
        <v>5.0000000000000001E-3</v>
      </c>
      <c r="T117" s="38">
        <v>5.0000000000000001E-3</v>
      </c>
      <c r="U117" s="38">
        <v>5.0000000000000001E-3</v>
      </c>
      <c r="V117" s="38">
        <v>5.0000000000000001E-3</v>
      </c>
      <c r="W117" s="38">
        <v>0.01</v>
      </c>
      <c r="X117" s="38">
        <v>0.01</v>
      </c>
      <c r="Y117" s="38">
        <v>0.01</v>
      </c>
      <c r="Z117" s="38">
        <v>0.01</v>
      </c>
      <c r="AA117" s="38">
        <v>0.01</v>
      </c>
      <c r="AB117" s="38">
        <v>0.01</v>
      </c>
      <c r="AC117" s="38">
        <v>0.01</v>
      </c>
      <c r="AD117" s="38">
        <v>0.02</v>
      </c>
      <c r="AE117" s="38">
        <v>0.02</v>
      </c>
      <c r="AF117" s="38">
        <v>0.02</v>
      </c>
      <c r="AG117" s="38">
        <v>0.02</v>
      </c>
      <c r="AH117" s="38">
        <v>0.02</v>
      </c>
      <c r="AI117" s="38">
        <v>0.02</v>
      </c>
      <c r="AJ117" s="50">
        <v>0.02</v>
      </c>
      <c r="AK117" s="38"/>
      <c r="AL117" s="38"/>
      <c r="AN117" s="260">
        <f t="shared" si="5"/>
        <v>0.29499999999999998</v>
      </c>
      <c r="AO117" s="8">
        <v>86400</v>
      </c>
      <c r="AP117" s="261">
        <f t="shared" si="6"/>
        <v>25488</v>
      </c>
    </row>
    <row r="118" spans="1:42" x14ac:dyDescent="0.25">
      <c r="A118" s="12"/>
      <c r="B118" s="16"/>
      <c r="C118" s="32" t="s">
        <v>86</v>
      </c>
      <c r="D118" s="33"/>
      <c r="F118" s="38">
        <v>5.0000000000000001E-3</v>
      </c>
      <c r="G118" s="38">
        <v>5.0000000000000001E-3</v>
      </c>
      <c r="H118" s="38">
        <v>5.0000000000000001E-3</v>
      </c>
      <c r="I118" s="38">
        <v>5.0000000000000001E-3</v>
      </c>
      <c r="J118" s="38">
        <v>5.0000000000000001E-3</v>
      </c>
      <c r="K118" s="38">
        <v>5.0000000000000001E-3</v>
      </c>
      <c r="L118" s="38">
        <v>5.0000000000000001E-3</v>
      </c>
      <c r="M118" s="38">
        <v>5.0000000000000001E-3</v>
      </c>
      <c r="N118" s="38">
        <v>5.0000000000000001E-3</v>
      </c>
      <c r="O118" s="38">
        <v>5.0000000000000001E-3</v>
      </c>
      <c r="P118" s="38">
        <v>5.0000000000000001E-3</v>
      </c>
      <c r="Q118" s="38">
        <v>5.0000000000000001E-3</v>
      </c>
      <c r="R118" s="38">
        <v>5.0000000000000001E-3</v>
      </c>
      <c r="S118" s="38">
        <v>5.0000000000000001E-3</v>
      </c>
      <c r="T118" s="38">
        <v>5.0000000000000001E-3</v>
      </c>
      <c r="U118" s="38">
        <v>5.0000000000000001E-3</v>
      </c>
      <c r="V118" s="38">
        <v>5.0000000000000001E-3</v>
      </c>
      <c r="W118" s="38">
        <v>0.01</v>
      </c>
      <c r="X118" s="38">
        <v>0.01</v>
      </c>
      <c r="Y118" s="38">
        <v>0.01</v>
      </c>
      <c r="Z118" s="38">
        <v>0.01</v>
      </c>
      <c r="AA118" s="38">
        <v>0.01</v>
      </c>
      <c r="AB118" s="38">
        <v>0.01</v>
      </c>
      <c r="AC118" s="38">
        <v>0.01</v>
      </c>
      <c r="AD118" s="38">
        <v>0.02</v>
      </c>
      <c r="AE118" s="38">
        <v>0.02</v>
      </c>
      <c r="AF118" s="38">
        <v>0.02</v>
      </c>
      <c r="AG118" s="38">
        <v>0.02</v>
      </c>
      <c r="AH118" s="38">
        <v>0.02</v>
      </c>
      <c r="AI118" s="38">
        <v>0.02</v>
      </c>
      <c r="AJ118" s="50">
        <v>0.02</v>
      </c>
      <c r="AK118" s="38"/>
      <c r="AL118" s="38"/>
      <c r="AN118" s="260">
        <f t="shared" si="5"/>
        <v>0.29499999999999998</v>
      </c>
      <c r="AO118" s="8">
        <v>86400</v>
      </c>
      <c r="AP118" s="261">
        <f t="shared" si="6"/>
        <v>25488</v>
      </c>
    </row>
    <row r="119" spans="1:42" x14ac:dyDescent="0.25">
      <c r="A119" s="12"/>
      <c r="B119" s="16"/>
      <c r="C119" s="32" t="s">
        <v>87</v>
      </c>
      <c r="D119" s="33"/>
      <c r="F119" s="38">
        <v>0.1</v>
      </c>
      <c r="G119" s="38">
        <v>0.1</v>
      </c>
      <c r="H119" s="38">
        <v>0.1</v>
      </c>
      <c r="I119" s="38">
        <v>0.1</v>
      </c>
      <c r="J119" s="38">
        <v>0.1</v>
      </c>
      <c r="K119" s="38">
        <v>0.1</v>
      </c>
      <c r="L119" s="38">
        <v>0.1</v>
      </c>
      <c r="M119" s="38">
        <v>0.1</v>
      </c>
      <c r="N119" s="38">
        <v>0.1</v>
      </c>
      <c r="O119" s="38">
        <v>0.1</v>
      </c>
      <c r="P119" s="38">
        <v>0.1</v>
      </c>
      <c r="Q119" s="38">
        <v>0.1</v>
      </c>
      <c r="R119" s="38">
        <v>0.1</v>
      </c>
      <c r="S119" s="38">
        <v>0.1</v>
      </c>
      <c r="T119" s="38">
        <v>0.1</v>
      </c>
      <c r="U119" s="38">
        <v>0.1</v>
      </c>
      <c r="V119" s="38">
        <v>0.1</v>
      </c>
      <c r="W119" s="38">
        <v>0.105</v>
      </c>
      <c r="X119" s="38">
        <v>0.105</v>
      </c>
      <c r="Y119" s="38">
        <v>0.105</v>
      </c>
      <c r="Z119" s="38">
        <v>0.105</v>
      </c>
      <c r="AA119" s="38">
        <v>0.105</v>
      </c>
      <c r="AB119" s="38">
        <v>0.105</v>
      </c>
      <c r="AC119" s="38">
        <v>0.105</v>
      </c>
      <c r="AD119" s="38">
        <v>0.115</v>
      </c>
      <c r="AE119" s="38">
        <v>0.115</v>
      </c>
      <c r="AF119" s="38">
        <v>0.115</v>
      </c>
      <c r="AG119" s="38">
        <v>0.115</v>
      </c>
      <c r="AH119" s="38">
        <v>0.115</v>
      </c>
      <c r="AI119" s="38">
        <v>0.115</v>
      </c>
      <c r="AJ119" s="50">
        <v>0.115</v>
      </c>
      <c r="AK119" s="38"/>
      <c r="AL119" s="38"/>
      <c r="AN119" s="260">
        <f t="shared" si="5"/>
        <v>3.240000000000002</v>
      </c>
      <c r="AO119" s="8">
        <v>86400</v>
      </c>
      <c r="AP119" s="261">
        <f t="shared" si="6"/>
        <v>279936.00000000017</v>
      </c>
    </row>
    <row r="120" spans="1:42" x14ac:dyDescent="0.25">
      <c r="A120" s="12"/>
      <c r="B120" s="16"/>
      <c r="C120" s="32" t="s">
        <v>88</v>
      </c>
      <c r="D120" s="33"/>
      <c r="F120" s="38">
        <v>5.0000000000000001E-3</v>
      </c>
      <c r="G120" s="38">
        <v>5.0000000000000001E-3</v>
      </c>
      <c r="H120" s="38">
        <v>5.0000000000000001E-3</v>
      </c>
      <c r="I120" s="38">
        <v>5.0000000000000001E-3</v>
      </c>
      <c r="J120" s="38">
        <v>5.0000000000000001E-3</v>
      </c>
      <c r="K120" s="38">
        <v>5.0000000000000001E-3</v>
      </c>
      <c r="L120" s="38">
        <v>5.0000000000000001E-3</v>
      </c>
      <c r="M120" s="38">
        <v>5.0000000000000001E-3</v>
      </c>
      <c r="N120" s="38">
        <v>5.0000000000000001E-3</v>
      </c>
      <c r="O120" s="38">
        <v>5.0000000000000001E-3</v>
      </c>
      <c r="P120" s="38">
        <v>5.0000000000000001E-3</v>
      </c>
      <c r="Q120" s="38">
        <v>5.0000000000000001E-3</v>
      </c>
      <c r="R120" s="38">
        <v>5.0000000000000001E-3</v>
      </c>
      <c r="S120" s="38">
        <v>5.0000000000000001E-3</v>
      </c>
      <c r="T120" s="38">
        <v>5.0000000000000001E-3</v>
      </c>
      <c r="U120" s="38">
        <v>5.0000000000000001E-3</v>
      </c>
      <c r="V120" s="38">
        <v>5.0000000000000001E-3</v>
      </c>
      <c r="W120" s="38">
        <v>0.01</v>
      </c>
      <c r="X120" s="38">
        <v>0.01</v>
      </c>
      <c r="Y120" s="38">
        <v>0.01</v>
      </c>
      <c r="Z120" s="38">
        <v>0.01</v>
      </c>
      <c r="AA120" s="38">
        <v>0.01</v>
      </c>
      <c r="AB120" s="38">
        <v>0.01</v>
      </c>
      <c r="AC120" s="38">
        <v>0.01</v>
      </c>
      <c r="AD120" s="38">
        <v>0.02</v>
      </c>
      <c r="AE120" s="38">
        <v>0.02</v>
      </c>
      <c r="AF120" s="38">
        <v>0.02</v>
      </c>
      <c r="AG120" s="38">
        <v>0.02</v>
      </c>
      <c r="AH120" s="38">
        <v>0.02</v>
      </c>
      <c r="AI120" s="38">
        <v>0.02</v>
      </c>
      <c r="AJ120" s="50">
        <v>0.02</v>
      </c>
      <c r="AK120" s="38"/>
      <c r="AL120" s="38"/>
      <c r="AN120" s="260">
        <f t="shared" si="5"/>
        <v>0.29499999999999998</v>
      </c>
      <c r="AO120" s="8">
        <v>86400</v>
      </c>
      <c r="AP120" s="261">
        <f t="shared" si="6"/>
        <v>25488</v>
      </c>
    </row>
    <row r="121" spans="1:42" x14ac:dyDescent="0.25">
      <c r="A121" s="12"/>
      <c r="B121" s="16"/>
      <c r="C121" s="32" t="s">
        <v>89</v>
      </c>
      <c r="D121" s="33"/>
      <c r="F121" s="38">
        <v>0.15</v>
      </c>
      <c r="G121" s="38">
        <v>0.15</v>
      </c>
      <c r="H121" s="38">
        <v>0.15</v>
      </c>
      <c r="I121" s="38">
        <v>0.15</v>
      </c>
      <c r="J121" s="38">
        <v>0.15</v>
      </c>
      <c r="K121" s="38">
        <v>0.15</v>
      </c>
      <c r="L121" s="38">
        <v>0.15</v>
      </c>
      <c r="M121" s="38">
        <v>0.15</v>
      </c>
      <c r="N121" s="38">
        <v>0.15</v>
      </c>
      <c r="O121" s="38">
        <v>0.15</v>
      </c>
      <c r="P121" s="38">
        <v>0.15</v>
      </c>
      <c r="Q121" s="38">
        <v>0.15</v>
      </c>
      <c r="R121" s="38">
        <v>0.15</v>
      </c>
      <c r="S121" s="38">
        <v>0.15</v>
      </c>
      <c r="T121" s="38">
        <v>0.15</v>
      </c>
      <c r="U121" s="38">
        <v>0.15</v>
      </c>
      <c r="V121" s="38">
        <v>0.15</v>
      </c>
      <c r="W121" s="38">
        <v>0.155</v>
      </c>
      <c r="X121" s="38">
        <v>0.155</v>
      </c>
      <c r="Y121" s="38">
        <v>0.155</v>
      </c>
      <c r="Z121" s="38">
        <v>0.155</v>
      </c>
      <c r="AA121" s="38">
        <v>0.155</v>
      </c>
      <c r="AB121" s="38">
        <v>0.155</v>
      </c>
      <c r="AC121" s="38">
        <v>0.155</v>
      </c>
      <c r="AD121" s="38">
        <v>0.16500000000000001</v>
      </c>
      <c r="AE121" s="38">
        <v>0.16500000000000001</v>
      </c>
      <c r="AF121" s="38">
        <v>0.16500000000000001</v>
      </c>
      <c r="AG121" s="38">
        <v>0.16500000000000001</v>
      </c>
      <c r="AH121" s="38">
        <v>0.16500000000000001</v>
      </c>
      <c r="AI121" s="38">
        <v>0.16500000000000001</v>
      </c>
      <c r="AJ121" s="50">
        <v>0.16500000000000001</v>
      </c>
      <c r="AK121" s="38"/>
      <c r="AL121" s="38"/>
      <c r="AN121" s="260">
        <f t="shared" si="5"/>
        <v>4.7899999999999983</v>
      </c>
      <c r="AO121" s="8">
        <v>86400</v>
      </c>
      <c r="AP121" s="261">
        <f t="shared" si="6"/>
        <v>413855.99999999983</v>
      </c>
    </row>
    <row r="122" spans="1:42" x14ac:dyDescent="0.25">
      <c r="A122" s="12"/>
      <c r="B122" s="16"/>
      <c r="C122" s="32" t="s">
        <v>90</v>
      </c>
      <c r="D122" s="33"/>
      <c r="F122" s="38">
        <v>5.0000000000000001E-3</v>
      </c>
      <c r="G122" s="38">
        <v>5.0000000000000001E-3</v>
      </c>
      <c r="H122" s="38">
        <v>5.0000000000000001E-3</v>
      </c>
      <c r="I122" s="38">
        <v>5.0000000000000001E-3</v>
      </c>
      <c r="J122" s="38">
        <v>5.0000000000000001E-3</v>
      </c>
      <c r="K122" s="38">
        <v>5.0000000000000001E-3</v>
      </c>
      <c r="L122" s="38">
        <v>5.0000000000000001E-3</v>
      </c>
      <c r="M122" s="38">
        <v>5.0000000000000001E-3</v>
      </c>
      <c r="N122" s="38">
        <v>5.0000000000000001E-3</v>
      </c>
      <c r="O122" s="38">
        <v>5.0000000000000001E-3</v>
      </c>
      <c r="P122" s="38">
        <v>5.0000000000000001E-3</v>
      </c>
      <c r="Q122" s="38">
        <v>5.0000000000000001E-3</v>
      </c>
      <c r="R122" s="38">
        <v>5.0000000000000001E-3</v>
      </c>
      <c r="S122" s="38">
        <v>5.0000000000000001E-3</v>
      </c>
      <c r="T122" s="38">
        <v>5.0000000000000001E-3</v>
      </c>
      <c r="U122" s="38">
        <v>5.0000000000000001E-3</v>
      </c>
      <c r="V122" s="38">
        <v>5.0000000000000001E-3</v>
      </c>
      <c r="W122" s="38">
        <v>0.01</v>
      </c>
      <c r="X122" s="38">
        <v>0.01</v>
      </c>
      <c r="Y122" s="38">
        <v>0.01</v>
      </c>
      <c r="Z122" s="38">
        <v>0.01</v>
      </c>
      <c r="AA122" s="38">
        <v>0.01</v>
      </c>
      <c r="AB122" s="38">
        <v>0.01</v>
      </c>
      <c r="AC122" s="38">
        <v>0.01</v>
      </c>
      <c r="AD122" s="38">
        <v>0.02</v>
      </c>
      <c r="AE122" s="38">
        <v>0.02</v>
      </c>
      <c r="AF122" s="38">
        <v>0.02</v>
      </c>
      <c r="AG122" s="38">
        <v>0.02</v>
      </c>
      <c r="AH122" s="38">
        <v>0.02</v>
      </c>
      <c r="AI122" s="38">
        <v>0.02</v>
      </c>
      <c r="AJ122" s="50">
        <v>0.02</v>
      </c>
      <c r="AK122" s="38"/>
      <c r="AL122" s="38"/>
      <c r="AN122" s="260">
        <f t="shared" si="5"/>
        <v>0.29499999999999998</v>
      </c>
      <c r="AO122" s="8">
        <v>86400</v>
      </c>
      <c r="AP122" s="261">
        <f t="shared" si="6"/>
        <v>25488</v>
      </c>
    </row>
    <row r="123" spans="1:42" x14ac:dyDescent="0.25">
      <c r="A123" s="12"/>
      <c r="B123" s="16"/>
      <c r="C123" s="32" t="s">
        <v>91</v>
      </c>
      <c r="D123" s="33"/>
      <c r="F123" s="38">
        <v>0.05</v>
      </c>
      <c r="G123" s="38">
        <v>0.05</v>
      </c>
      <c r="H123" s="38">
        <v>0.05</v>
      </c>
      <c r="I123" s="38">
        <v>0.05</v>
      </c>
      <c r="J123" s="38">
        <v>0.05</v>
      </c>
      <c r="K123" s="38">
        <v>0.05</v>
      </c>
      <c r="L123" s="38">
        <v>0.05</v>
      </c>
      <c r="M123" s="38">
        <v>0.05</v>
      </c>
      <c r="N123" s="38">
        <v>0.05</v>
      </c>
      <c r="O123" s="38">
        <v>0.05</v>
      </c>
      <c r="P123" s="38">
        <v>0.13</v>
      </c>
      <c r="Q123" s="38">
        <v>0.13</v>
      </c>
      <c r="R123" s="38">
        <v>0.13</v>
      </c>
      <c r="S123" s="38">
        <v>0.13</v>
      </c>
      <c r="T123" s="38">
        <v>0.13</v>
      </c>
      <c r="U123" s="38">
        <v>0.13</v>
      </c>
      <c r="V123" s="38">
        <v>0.13</v>
      </c>
      <c r="W123" s="38">
        <v>0.1</v>
      </c>
      <c r="X123" s="38">
        <v>0.1</v>
      </c>
      <c r="Y123" s="38">
        <v>0.1</v>
      </c>
      <c r="Z123" s="38">
        <v>0.1</v>
      </c>
      <c r="AA123" s="38">
        <v>0.1</v>
      </c>
      <c r="AB123" s="38">
        <v>0.1</v>
      </c>
      <c r="AC123" s="38">
        <v>0.1</v>
      </c>
      <c r="AD123" s="38">
        <v>0.05</v>
      </c>
      <c r="AE123" s="38">
        <v>0.05</v>
      </c>
      <c r="AF123" s="38">
        <v>0.05</v>
      </c>
      <c r="AG123" s="38">
        <v>0.05</v>
      </c>
      <c r="AH123" s="38">
        <v>0.05</v>
      </c>
      <c r="AI123" s="38">
        <v>0.05</v>
      </c>
      <c r="AJ123" s="50">
        <v>0.05</v>
      </c>
      <c r="AK123" s="38"/>
      <c r="AL123" s="38"/>
      <c r="AN123" s="260">
        <f t="shared" si="5"/>
        <v>2.4599999999999991</v>
      </c>
      <c r="AO123" s="8">
        <v>86400</v>
      </c>
      <c r="AP123" s="261">
        <f t="shared" si="6"/>
        <v>212543.99999999991</v>
      </c>
    </row>
    <row r="124" spans="1:42" x14ac:dyDescent="0.25">
      <c r="A124" s="12"/>
      <c r="B124" s="16"/>
      <c r="C124" s="32" t="s">
        <v>92</v>
      </c>
      <c r="D124" s="33"/>
      <c r="F124" s="38">
        <v>0.3</v>
      </c>
      <c r="G124" s="38">
        <v>0.3</v>
      </c>
      <c r="H124" s="38">
        <v>0.25</v>
      </c>
      <c r="I124" s="38">
        <v>0.25</v>
      </c>
      <c r="J124" s="38">
        <v>0.25</v>
      </c>
      <c r="K124" s="38">
        <v>0.25</v>
      </c>
      <c r="L124" s="38">
        <v>0.25</v>
      </c>
      <c r="M124" s="38">
        <v>0.25</v>
      </c>
      <c r="N124" s="38">
        <v>0.25</v>
      </c>
      <c r="O124" s="38">
        <v>0.25</v>
      </c>
      <c r="P124" s="38">
        <v>0.12</v>
      </c>
      <c r="Q124" s="38">
        <v>0.12</v>
      </c>
      <c r="R124" s="38">
        <v>0.12</v>
      </c>
      <c r="S124" s="38">
        <v>0.12</v>
      </c>
      <c r="T124" s="38">
        <v>0.12</v>
      </c>
      <c r="U124" s="38">
        <v>0.12</v>
      </c>
      <c r="V124" s="38">
        <v>0.12</v>
      </c>
      <c r="W124" s="38">
        <v>0.12</v>
      </c>
      <c r="X124" s="38">
        <v>0.12</v>
      </c>
      <c r="Y124" s="38">
        <v>0.12</v>
      </c>
      <c r="Z124" s="38">
        <v>0.12</v>
      </c>
      <c r="AA124" s="38">
        <v>0.12</v>
      </c>
      <c r="AB124" s="38">
        <v>0.12</v>
      </c>
      <c r="AC124" s="38">
        <v>0.12</v>
      </c>
      <c r="AD124" s="38">
        <v>0.15</v>
      </c>
      <c r="AE124" s="38">
        <v>0.15</v>
      </c>
      <c r="AF124" s="38">
        <v>0.15</v>
      </c>
      <c r="AG124" s="38">
        <v>0.15</v>
      </c>
      <c r="AH124" s="38">
        <v>0.15</v>
      </c>
      <c r="AI124" s="38">
        <v>0.15</v>
      </c>
      <c r="AJ124" s="50">
        <v>0.15</v>
      </c>
      <c r="AK124" s="38"/>
      <c r="AL124" s="38"/>
      <c r="AN124" s="260">
        <f t="shared" si="5"/>
        <v>5.3300000000000036</v>
      </c>
      <c r="AO124" s="8">
        <v>86400</v>
      </c>
      <c r="AP124" s="261">
        <f t="shared" si="6"/>
        <v>460512.00000000029</v>
      </c>
    </row>
    <row r="125" spans="1:42" x14ac:dyDescent="0.25">
      <c r="A125" s="12"/>
      <c r="B125" s="16"/>
      <c r="C125" s="32" t="s">
        <v>93</v>
      </c>
      <c r="D125" s="33"/>
      <c r="F125" s="38">
        <v>0.4</v>
      </c>
      <c r="G125" s="38">
        <v>0.4</v>
      </c>
      <c r="H125" s="38">
        <v>0.35</v>
      </c>
      <c r="I125" s="38">
        <v>0.35</v>
      </c>
      <c r="J125" s="38">
        <v>0.35</v>
      </c>
      <c r="K125" s="38">
        <v>0.35</v>
      </c>
      <c r="L125" s="38">
        <v>0.35</v>
      </c>
      <c r="M125" s="38">
        <v>0.35</v>
      </c>
      <c r="N125" s="38">
        <v>0.35</v>
      </c>
      <c r="O125" s="38">
        <v>0.35</v>
      </c>
      <c r="P125" s="38">
        <v>0.15</v>
      </c>
      <c r="Q125" s="38">
        <v>0.15</v>
      </c>
      <c r="R125" s="38">
        <v>0.15</v>
      </c>
      <c r="S125" s="38">
        <v>0.15</v>
      </c>
      <c r="T125" s="38">
        <v>0.15</v>
      </c>
      <c r="U125" s="38">
        <v>0.15</v>
      </c>
      <c r="V125" s="38">
        <v>0.15</v>
      </c>
      <c r="W125" s="38">
        <v>0.15</v>
      </c>
      <c r="X125" s="38">
        <v>0.15</v>
      </c>
      <c r="Y125" s="38">
        <v>0.15</v>
      </c>
      <c r="Z125" s="38">
        <v>0.15</v>
      </c>
      <c r="AA125" s="38">
        <v>0.15</v>
      </c>
      <c r="AB125" s="38">
        <v>0.15</v>
      </c>
      <c r="AC125" s="38">
        <v>0.15</v>
      </c>
      <c r="AD125" s="38">
        <v>0.2</v>
      </c>
      <c r="AE125" s="38">
        <v>0.2</v>
      </c>
      <c r="AF125" s="38">
        <v>0.2</v>
      </c>
      <c r="AG125" s="38">
        <v>0.2</v>
      </c>
      <c r="AH125" s="38">
        <v>0.2</v>
      </c>
      <c r="AI125" s="38">
        <v>0.2</v>
      </c>
      <c r="AJ125" s="50">
        <v>0.2</v>
      </c>
      <c r="AK125" s="38"/>
      <c r="AL125" s="38"/>
      <c r="AN125" s="260">
        <f t="shared" si="5"/>
        <v>7.1000000000000059</v>
      </c>
      <c r="AO125" s="8">
        <v>86400</v>
      </c>
      <c r="AP125" s="261">
        <f t="shared" si="6"/>
        <v>613440.00000000047</v>
      </c>
    </row>
    <row r="126" spans="1:42" x14ac:dyDescent="0.25">
      <c r="A126" s="12"/>
      <c r="B126" s="16"/>
      <c r="C126" s="34" t="s">
        <v>94</v>
      </c>
      <c r="D126" s="35"/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38">
        <v>5.0000000000000001E-3</v>
      </c>
      <c r="X126" s="38">
        <v>5.0000000000000001E-3</v>
      </c>
      <c r="Y126" s="38">
        <v>5.0000000000000001E-3</v>
      </c>
      <c r="Z126" s="38">
        <v>5.0000000000000001E-3</v>
      </c>
      <c r="AA126" s="38">
        <v>5.0000000000000001E-3</v>
      </c>
      <c r="AB126" s="38">
        <v>5.0000000000000001E-3</v>
      </c>
      <c r="AC126" s="38">
        <v>5.0000000000000001E-3</v>
      </c>
      <c r="AD126" s="38">
        <v>1.4999999999999999E-2</v>
      </c>
      <c r="AE126" s="38">
        <v>1.4999999999999999E-2</v>
      </c>
      <c r="AF126" s="38">
        <v>1.4999999999999999E-2</v>
      </c>
      <c r="AG126" s="38">
        <v>1.4999999999999999E-2</v>
      </c>
      <c r="AH126" s="38">
        <v>1.4999999999999999E-2</v>
      </c>
      <c r="AI126" s="38">
        <v>1.4999999999999999E-2</v>
      </c>
      <c r="AJ126" s="50">
        <v>1.4999999999999999E-2</v>
      </c>
      <c r="AK126" s="38"/>
      <c r="AL126" s="38"/>
      <c r="AN126" s="260">
        <f t="shared" si="5"/>
        <v>0.14000000000000001</v>
      </c>
      <c r="AO126" s="8">
        <v>86400</v>
      </c>
      <c r="AP126" s="261">
        <f t="shared" si="6"/>
        <v>12096.000000000002</v>
      </c>
    </row>
    <row r="127" spans="1:42" x14ac:dyDescent="0.25">
      <c r="A127" s="12"/>
      <c r="B127" s="16"/>
      <c r="C127" s="220" t="s">
        <v>95</v>
      </c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46"/>
      <c r="AK127" s="220"/>
      <c r="AL127" s="220"/>
      <c r="AN127" s="260">
        <f t="shared" si="5"/>
        <v>0</v>
      </c>
      <c r="AO127" s="8">
        <v>86400</v>
      </c>
      <c r="AP127" s="261">
        <f t="shared" si="6"/>
        <v>0</v>
      </c>
    </row>
    <row r="128" spans="1:42" x14ac:dyDescent="0.25">
      <c r="A128" s="12"/>
      <c r="B128" s="16"/>
      <c r="C128" s="34" t="s">
        <v>96</v>
      </c>
      <c r="D128" s="35"/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0</v>
      </c>
      <c r="U128" s="38">
        <v>0</v>
      </c>
      <c r="V128" s="38">
        <v>0</v>
      </c>
      <c r="W128" s="38">
        <v>5.0000000000000001E-3</v>
      </c>
      <c r="X128" s="38">
        <v>5.0000000000000001E-3</v>
      </c>
      <c r="Y128" s="38">
        <v>5.0000000000000001E-3</v>
      </c>
      <c r="Z128" s="38">
        <v>5.0000000000000001E-3</v>
      </c>
      <c r="AA128" s="38">
        <v>5.0000000000000001E-3</v>
      </c>
      <c r="AB128" s="38">
        <v>5.0000000000000001E-3</v>
      </c>
      <c r="AC128" s="38">
        <v>5.0000000000000001E-3</v>
      </c>
      <c r="AD128" s="38">
        <v>1.4999999999999999E-2</v>
      </c>
      <c r="AE128" s="38">
        <v>1.4999999999999999E-2</v>
      </c>
      <c r="AF128" s="38">
        <v>1.4999999999999999E-2</v>
      </c>
      <c r="AG128" s="38">
        <v>1.4999999999999999E-2</v>
      </c>
      <c r="AH128" s="38">
        <v>1.4999999999999999E-2</v>
      </c>
      <c r="AI128" s="38">
        <v>1.4999999999999999E-2</v>
      </c>
      <c r="AJ128" s="50">
        <v>1.4999999999999999E-2</v>
      </c>
      <c r="AK128" s="38"/>
      <c r="AL128" s="38"/>
      <c r="AN128" s="260">
        <f t="shared" si="5"/>
        <v>0.14000000000000001</v>
      </c>
      <c r="AO128" s="8">
        <v>86400</v>
      </c>
      <c r="AP128" s="261">
        <f t="shared" si="6"/>
        <v>12096.000000000002</v>
      </c>
    </row>
    <row r="129" spans="1:42" x14ac:dyDescent="0.25">
      <c r="A129" s="12"/>
      <c r="B129" s="16"/>
      <c r="C129" s="34" t="s">
        <v>97</v>
      </c>
      <c r="D129" s="35"/>
      <c r="F129" s="38">
        <v>0.02</v>
      </c>
      <c r="G129" s="38">
        <v>0.02</v>
      </c>
      <c r="H129" s="38">
        <v>0.02</v>
      </c>
      <c r="I129" s="38">
        <v>0.02</v>
      </c>
      <c r="J129" s="38">
        <v>0.02</v>
      </c>
      <c r="K129" s="38">
        <v>0.02</v>
      </c>
      <c r="L129" s="38">
        <v>0.02</v>
      </c>
      <c r="M129" s="38">
        <v>0.02</v>
      </c>
      <c r="N129" s="38">
        <v>0.02</v>
      </c>
      <c r="O129" s="38">
        <v>0.02</v>
      </c>
      <c r="P129" s="38">
        <v>0.02</v>
      </c>
      <c r="Q129" s="38">
        <v>0.02</v>
      </c>
      <c r="R129" s="38">
        <v>0.02</v>
      </c>
      <c r="S129" s="38">
        <v>0.02</v>
      </c>
      <c r="T129" s="38">
        <v>0.02</v>
      </c>
      <c r="U129" s="38">
        <v>0.02</v>
      </c>
      <c r="V129" s="38">
        <v>0.02</v>
      </c>
      <c r="W129" s="38">
        <v>2.5000000000000001E-2</v>
      </c>
      <c r="X129" s="38">
        <v>2.5000000000000001E-2</v>
      </c>
      <c r="Y129" s="38">
        <v>2.5000000000000001E-2</v>
      </c>
      <c r="Z129" s="38">
        <v>2.5000000000000001E-2</v>
      </c>
      <c r="AA129" s="38">
        <v>2.5000000000000001E-2</v>
      </c>
      <c r="AB129" s="38">
        <v>2.5000000000000001E-2</v>
      </c>
      <c r="AC129" s="38">
        <v>2.5000000000000001E-2</v>
      </c>
      <c r="AD129" s="38">
        <v>3.5000000000000003E-2</v>
      </c>
      <c r="AE129" s="38">
        <v>3.5000000000000003E-2</v>
      </c>
      <c r="AF129" s="38">
        <v>3.5000000000000003E-2</v>
      </c>
      <c r="AG129" s="38">
        <v>3.5000000000000003E-2</v>
      </c>
      <c r="AH129" s="38">
        <v>3.5000000000000003E-2</v>
      </c>
      <c r="AI129" s="38">
        <v>3.5000000000000003E-2</v>
      </c>
      <c r="AJ129" s="50">
        <v>3.5000000000000003E-2</v>
      </c>
      <c r="AK129" s="38"/>
      <c r="AL129" s="38"/>
      <c r="AN129" s="260">
        <f t="shared" si="5"/>
        <v>0.76000000000000034</v>
      </c>
      <c r="AO129" s="8">
        <v>86400</v>
      </c>
      <c r="AP129" s="261">
        <f t="shared" si="6"/>
        <v>65664.000000000029</v>
      </c>
    </row>
    <row r="130" spans="1:42" x14ac:dyDescent="0.25">
      <c r="A130" s="12"/>
      <c r="B130" s="16"/>
      <c r="C130" s="220" t="s">
        <v>98</v>
      </c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  <c r="AJ130" s="246"/>
      <c r="AK130" s="220"/>
      <c r="AL130" s="220"/>
      <c r="AN130" s="260">
        <f t="shared" si="5"/>
        <v>0</v>
      </c>
      <c r="AO130" s="8">
        <v>86400</v>
      </c>
      <c r="AP130" s="261">
        <f t="shared" si="6"/>
        <v>0</v>
      </c>
    </row>
    <row r="131" spans="1:42" x14ac:dyDescent="0.25">
      <c r="A131" s="12"/>
      <c r="B131" s="16"/>
      <c r="C131" s="34" t="s">
        <v>99</v>
      </c>
      <c r="D131" s="35"/>
      <c r="F131" s="38">
        <v>5.0000000000000001E-3</v>
      </c>
      <c r="G131" s="38">
        <v>5.0000000000000001E-3</v>
      </c>
      <c r="H131" s="38">
        <v>5.0000000000000001E-3</v>
      </c>
      <c r="I131" s="38">
        <v>5.0000000000000001E-3</v>
      </c>
      <c r="J131" s="38">
        <v>5.0000000000000001E-3</v>
      </c>
      <c r="K131" s="38">
        <v>5.0000000000000001E-3</v>
      </c>
      <c r="L131" s="38">
        <v>5.0000000000000001E-3</v>
      </c>
      <c r="M131" s="38">
        <v>5.0000000000000001E-3</v>
      </c>
      <c r="N131" s="38">
        <v>5.0000000000000001E-3</v>
      </c>
      <c r="O131" s="38">
        <v>5.0000000000000001E-3</v>
      </c>
      <c r="P131" s="38">
        <v>5.0000000000000001E-3</v>
      </c>
      <c r="Q131" s="38">
        <v>5.0000000000000001E-3</v>
      </c>
      <c r="R131" s="38">
        <v>5.0000000000000001E-3</v>
      </c>
      <c r="S131" s="38">
        <v>5.0000000000000001E-3</v>
      </c>
      <c r="T131" s="38">
        <v>5.0000000000000001E-3</v>
      </c>
      <c r="U131" s="38">
        <v>5.0000000000000001E-3</v>
      </c>
      <c r="V131" s="38">
        <v>5.0000000000000001E-3</v>
      </c>
      <c r="W131" s="38">
        <v>0.01</v>
      </c>
      <c r="X131" s="38">
        <v>0.01</v>
      </c>
      <c r="Y131" s="38">
        <v>0.01</v>
      </c>
      <c r="Z131" s="38">
        <v>0.01</v>
      </c>
      <c r="AA131" s="38">
        <v>0.01</v>
      </c>
      <c r="AB131" s="38">
        <v>0.01</v>
      </c>
      <c r="AC131" s="38">
        <v>0.01</v>
      </c>
      <c r="AD131" s="38">
        <v>0.02</v>
      </c>
      <c r="AE131" s="38">
        <v>0.02</v>
      </c>
      <c r="AF131" s="38">
        <v>0.02</v>
      </c>
      <c r="AG131" s="38">
        <v>0.02</v>
      </c>
      <c r="AH131" s="38">
        <v>0.02</v>
      </c>
      <c r="AI131" s="38">
        <v>0.02</v>
      </c>
      <c r="AJ131" s="50">
        <v>0.02</v>
      </c>
      <c r="AK131" s="38"/>
      <c r="AL131" s="38"/>
      <c r="AN131" s="260">
        <f t="shared" si="5"/>
        <v>0.29499999999999998</v>
      </c>
      <c r="AO131" s="8">
        <v>86400</v>
      </c>
      <c r="AP131" s="261">
        <f t="shared" si="6"/>
        <v>25488</v>
      </c>
    </row>
    <row r="132" spans="1:42" x14ac:dyDescent="0.25">
      <c r="A132" s="12"/>
      <c r="B132" s="16"/>
      <c r="C132" s="220" t="s">
        <v>100</v>
      </c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  <c r="AJ132" s="246"/>
      <c r="AK132" s="220"/>
      <c r="AL132" s="220"/>
      <c r="AN132" s="260">
        <f t="shared" si="5"/>
        <v>0</v>
      </c>
      <c r="AO132" s="8">
        <v>86400</v>
      </c>
      <c r="AP132" s="261">
        <f t="shared" si="6"/>
        <v>0</v>
      </c>
    </row>
    <row r="133" spans="1:42" x14ac:dyDescent="0.25">
      <c r="A133" s="12"/>
      <c r="B133" s="16"/>
      <c r="C133" s="34" t="s">
        <v>101</v>
      </c>
      <c r="D133" s="35"/>
      <c r="F133" s="38">
        <v>5.0000000000000001E-3</v>
      </c>
      <c r="G133" s="38">
        <v>5.0000000000000001E-3</v>
      </c>
      <c r="H133" s="38">
        <v>5.0000000000000001E-3</v>
      </c>
      <c r="I133" s="38">
        <v>5.0000000000000001E-3</v>
      </c>
      <c r="J133" s="38">
        <v>5.0000000000000001E-3</v>
      </c>
      <c r="K133" s="38">
        <v>5.0000000000000001E-3</v>
      </c>
      <c r="L133" s="38">
        <v>5.0000000000000001E-3</v>
      </c>
      <c r="M133" s="38">
        <v>5.0000000000000001E-3</v>
      </c>
      <c r="N133" s="38">
        <v>5.0000000000000001E-3</v>
      </c>
      <c r="O133" s="38">
        <v>5.0000000000000001E-3</v>
      </c>
      <c r="P133" s="38">
        <v>5.0000000000000001E-3</v>
      </c>
      <c r="Q133" s="38">
        <v>5.0000000000000001E-3</v>
      </c>
      <c r="R133" s="38">
        <v>5.0000000000000001E-3</v>
      </c>
      <c r="S133" s="38">
        <v>5.0000000000000001E-3</v>
      </c>
      <c r="T133" s="38">
        <v>5.0000000000000001E-3</v>
      </c>
      <c r="U133" s="38">
        <v>5.0000000000000001E-3</v>
      </c>
      <c r="V133" s="38">
        <v>5.0000000000000001E-3</v>
      </c>
      <c r="W133" s="38">
        <v>0.01</v>
      </c>
      <c r="X133" s="38">
        <v>0.01</v>
      </c>
      <c r="Y133" s="38">
        <v>0.01</v>
      </c>
      <c r="Z133" s="38">
        <v>0.01</v>
      </c>
      <c r="AA133" s="38">
        <v>0.01</v>
      </c>
      <c r="AB133" s="38">
        <v>0.01</v>
      </c>
      <c r="AC133" s="38">
        <v>0.01</v>
      </c>
      <c r="AD133" s="38">
        <v>0.02</v>
      </c>
      <c r="AE133" s="38">
        <v>0.02</v>
      </c>
      <c r="AF133" s="38">
        <v>0.02</v>
      </c>
      <c r="AG133" s="38">
        <v>0.02</v>
      </c>
      <c r="AH133" s="38">
        <v>0.02</v>
      </c>
      <c r="AI133" s="38">
        <v>0.02</v>
      </c>
      <c r="AJ133" s="50">
        <v>0.02</v>
      </c>
      <c r="AK133" s="38"/>
      <c r="AL133" s="38"/>
      <c r="AN133" s="260">
        <f t="shared" si="5"/>
        <v>0.29499999999999998</v>
      </c>
      <c r="AO133" s="8">
        <v>86400</v>
      </c>
      <c r="AP133" s="261">
        <f t="shared" si="6"/>
        <v>25488</v>
      </c>
    </row>
    <row r="134" spans="1:42" x14ac:dyDescent="0.25">
      <c r="A134" s="12"/>
      <c r="B134" s="16"/>
      <c r="C134" s="220" t="s">
        <v>102</v>
      </c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  <c r="AJ134" s="246"/>
      <c r="AK134" s="220"/>
      <c r="AL134" s="220"/>
      <c r="AN134" s="260">
        <f t="shared" ref="AN134:AN157" si="7">SUM(F134:AJ134)</f>
        <v>0</v>
      </c>
      <c r="AO134" s="8">
        <v>86400</v>
      </c>
      <c r="AP134" s="261">
        <f t="shared" ref="AP134:AP157" si="8">AN134*AO134</f>
        <v>0</v>
      </c>
    </row>
    <row r="135" spans="1:42" x14ac:dyDescent="0.25">
      <c r="A135" s="12"/>
      <c r="B135" s="16"/>
      <c r="C135" s="34" t="s">
        <v>103</v>
      </c>
      <c r="D135" s="35"/>
      <c r="F135" s="38">
        <v>5.0000000000000001E-3</v>
      </c>
      <c r="G135" s="38">
        <v>5.0000000000000001E-3</v>
      </c>
      <c r="H135" s="38">
        <v>5.0000000000000001E-3</v>
      </c>
      <c r="I135" s="38">
        <v>5.0000000000000001E-3</v>
      </c>
      <c r="J135" s="38">
        <v>5.0000000000000001E-3</v>
      </c>
      <c r="K135" s="38">
        <v>5.0000000000000001E-3</v>
      </c>
      <c r="L135" s="38">
        <v>5.0000000000000001E-3</v>
      </c>
      <c r="M135" s="38">
        <v>5.0000000000000001E-3</v>
      </c>
      <c r="N135" s="38">
        <v>5.0000000000000001E-3</v>
      </c>
      <c r="O135" s="38">
        <v>5.0000000000000001E-3</v>
      </c>
      <c r="P135" s="38">
        <v>5.0000000000000001E-3</v>
      </c>
      <c r="Q135" s="38">
        <v>5.0000000000000001E-3</v>
      </c>
      <c r="R135" s="38">
        <v>5.0000000000000001E-3</v>
      </c>
      <c r="S135" s="38">
        <v>5.0000000000000001E-3</v>
      </c>
      <c r="T135" s="38">
        <v>5.0000000000000001E-3</v>
      </c>
      <c r="U135" s="38">
        <v>5.0000000000000001E-3</v>
      </c>
      <c r="V135" s="38">
        <v>5.0000000000000001E-3</v>
      </c>
      <c r="W135" s="38">
        <v>0.01</v>
      </c>
      <c r="X135" s="38">
        <v>0.01</v>
      </c>
      <c r="Y135" s="38">
        <v>0.01</v>
      </c>
      <c r="Z135" s="38">
        <v>0.01</v>
      </c>
      <c r="AA135" s="38">
        <v>0.01</v>
      </c>
      <c r="AB135" s="38">
        <v>0.01</v>
      </c>
      <c r="AC135" s="38">
        <v>0.01</v>
      </c>
      <c r="AD135" s="38">
        <v>0.02</v>
      </c>
      <c r="AE135" s="38">
        <v>0.02</v>
      </c>
      <c r="AF135" s="38">
        <v>0.02</v>
      </c>
      <c r="AG135" s="38">
        <v>0.02</v>
      </c>
      <c r="AH135" s="38">
        <v>0.02</v>
      </c>
      <c r="AI135" s="38">
        <v>0.02</v>
      </c>
      <c r="AJ135" s="50">
        <v>0.02</v>
      </c>
      <c r="AK135" s="38"/>
      <c r="AL135" s="38"/>
      <c r="AN135" s="260">
        <f t="shared" si="7"/>
        <v>0.29499999999999998</v>
      </c>
      <c r="AO135" s="8">
        <v>86400</v>
      </c>
      <c r="AP135" s="261">
        <f t="shared" si="8"/>
        <v>25488</v>
      </c>
    </row>
    <row r="136" spans="1:42" x14ac:dyDescent="0.25">
      <c r="A136" s="12"/>
      <c r="B136" s="16"/>
      <c r="C136" s="34" t="s">
        <v>104</v>
      </c>
      <c r="D136" s="35"/>
      <c r="F136" s="38">
        <v>0.01</v>
      </c>
      <c r="G136" s="38">
        <v>0.01</v>
      </c>
      <c r="H136" s="38">
        <v>0.01</v>
      </c>
      <c r="I136" s="38">
        <v>0.01</v>
      </c>
      <c r="J136" s="38">
        <v>0.01</v>
      </c>
      <c r="K136" s="38">
        <v>0.01</v>
      </c>
      <c r="L136" s="38">
        <v>0.01</v>
      </c>
      <c r="M136" s="38">
        <v>0.01</v>
      </c>
      <c r="N136" s="38">
        <v>0.01</v>
      </c>
      <c r="O136" s="38">
        <v>0.01</v>
      </c>
      <c r="P136" s="38">
        <v>0.01</v>
      </c>
      <c r="Q136" s="38">
        <v>0.01</v>
      </c>
      <c r="R136" s="38">
        <v>0.01</v>
      </c>
      <c r="S136" s="38">
        <v>0.01</v>
      </c>
      <c r="T136" s="38">
        <v>0.01</v>
      </c>
      <c r="U136" s="38">
        <v>0.01</v>
      </c>
      <c r="V136" s="38">
        <v>0.01</v>
      </c>
      <c r="W136" s="38">
        <v>1.4999999999999999E-2</v>
      </c>
      <c r="X136" s="38">
        <v>1.4999999999999999E-2</v>
      </c>
      <c r="Y136" s="38">
        <v>1.4999999999999999E-2</v>
      </c>
      <c r="Z136" s="38">
        <v>1.4999999999999999E-2</v>
      </c>
      <c r="AA136" s="38">
        <v>1.4999999999999999E-2</v>
      </c>
      <c r="AB136" s="38">
        <v>1.4999999999999999E-2</v>
      </c>
      <c r="AC136" s="38">
        <v>1.4999999999999999E-2</v>
      </c>
      <c r="AD136" s="38">
        <v>2.5000000000000001E-2</v>
      </c>
      <c r="AE136" s="38">
        <v>2.5000000000000001E-2</v>
      </c>
      <c r="AF136" s="38">
        <v>2.5000000000000001E-2</v>
      </c>
      <c r="AG136" s="38">
        <v>2.5000000000000001E-2</v>
      </c>
      <c r="AH136" s="38">
        <v>2.5000000000000001E-2</v>
      </c>
      <c r="AI136" s="38">
        <v>2.5000000000000001E-2</v>
      </c>
      <c r="AJ136" s="50">
        <v>2.5000000000000001E-2</v>
      </c>
      <c r="AK136" s="38"/>
      <c r="AL136" s="38"/>
      <c r="AN136" s="260">
        <f t="shared" si="7"/>
        <v>0.45000000000000023</v>
      </c>
      <c r="AO136" s="8">
        <v>86400</v>
      </c>
      <c r="AP136" s="261">
        <f t="shared" si="8"/>
        <v>38880.000000000022</v>
      </c>
    </row>
    <row r="137" spans="1:42" x14ac:dyDescent="0.25">
      <c r="A137" s="12"/>
      <c r="B137" s="16"/>
      <c r="C137" s="220" t="s">
        <v>105</v>
      </c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  <c r="AJ137" s="246"/>
      <c r="AK137" s="220"/>
      <c r="AL137" s="220"/>
      <c r="AN137" s="260">
        <f t="shared" si="7"/>
        <v>0</v>
      </c>
      <c r="AO137" s="8">
        <v>86400</v>
      </c>
      <c r="AP137" s="261">
        <f t="shared" si="8"/>
        <v>0</v>
      </c>
    </row>
    <row r="138" spans="1:42" x14ac:dyDescent="0.25">
      <c r="A138" s="12"/>
      <c r="B138" s="16"/>
      <c r="C138" s="34" t="s">
        <v>106</v>
      </c>
      <c r="D138" s="35"/>
      <c r="F138" s="38">
        <v>1.4999999999999999E-2</v>
      </c>
      <c r="G138" s="38">
        <v>1.4999999999999999E-2</v>
      </c>
      <c r="H138" s="38">
        <v>1.4999999999999999E-2</v>
      </c>
      <c r="I138" s="38">
        <v>1.4999999999999999E-2</v>
      </c>
      <c r="J138" s="38">
        <v>1.4999999999999999E-2</v>
      </c>
      <c r="K138" s="38">
        <v>1.4999999999999999E-2</v>
      </c>
      <c r="L138" s="38">
        <v>1.4999999999999999E-2</v>
      </c>
      <c r="M138" s="38">
        <v>1.4999999999999999E-2</v>
      </c>
      <c r="N138" s="38">
        <v>1.4999999999999999E-2</v>
      </c>
      <c r="O138" s="38">
        <v>1.4999999999999999E-2</v>
      </c>
      <c r="P138" s="38">
        <v>1.4999999999999999E-2</v>
      </c>
      <c r="Q138" s="38">
        <v>1.4999999999999999E-2</v>
      </c>
      <c r="R138" s="38">
        <v>1.4999999999999999E-2</v>
      </c>
      <c r="S138" s="38">
        <v>1.4999999999999999E-2</v>
      </c>
      <c r="T138" s="38">
        <v>1.4999999999999999E-2</v>
      </c>
      <c r="U138" s="38">
        <v>1.4999999999999999E-2</v>
      </c>
      <c r="V138" s="38">
        <v>1.4999999999999999E-2</v>
      </c>
      <c r="W138" s="38">
        <v>0.02</v>
      </c>
      <c r="X138" s="38">
        <v>0.02</v>
      </c>
      <c r="Y138" s="38">
        <v>0.02</v>
      </c>
      <c r="Z138" s="38">
        <v>0.02</v>
      </c>
      <c r="AA138" s="38">
        <v>0.02</v>
      </c>
      <c r="AB138" s="38">
        <v>0.02</v>
      </c>
      <c r="AC138" s="38">
        <v>0.02</v>
      </c>
      <c r="AD138" s="38">
        <v>0.03</v>
      </c>
      <c r="AE138" s="38">
        <v>0.03</v>
      </c>
      <c r="AF138" s="38">
        <v>0.03</v>
      </c>
      <c r="AG138" s="38">
        <v>0.03</v>
      </c>
      <c r="AH138" s="38">
        <v>0.03</v>
      </c>
      <c r="AI138" s="38">
        <v>0.03</v>
      </c>
      <c r="AJ138" s="50">
        <v>0.03</v>
      </c>
      <c r="AK138" s="38"/>
      <c r="AL138" s="38"/>
      <c r="AN138" s="260">
        <f t="shared" si="7"/>
        <v>0.60500000000000043</v>
      </c>
      <c r="AO138" s="8">
        <v>86400</v>
      </c>
      <c r="AP138" s="261">
        <f t="shared" si="8"/>
        <v>52272.000000000036</v>
      </c>
    </row>
    <row r="139" spans="1:42" x14ac:dyDescent="0.25">
      <c r="A139" s="12"/>
      <c r="B139" s="16"/>
      <c r="C139" s="36" t="s">
        <v>107</v>
      </c>
      <c r="D139" s="37"/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5.0000000000000001E-3</v>
      </c>
      <c r="X139" s="38">
        <v>5.0000000000000001E-3</v>
      </c>
      <c r="Y139" s="38">
        <v>5.0000000000000001E-3</v>
      </c>
      <c r="Z139" s="38">
        <v>5.0000000000000001E-3</v>
      </c>
      <c r="AA139" s="38">
        <v>5.0000000000000001E-3</v>
      </c>
      <c r="AB139" s="38">
        <v>5.0000000000000001E-3</v>
      </c>
      <c r="AC139" s="38">
        <v>5.0000000000000001E-3</v>
      </c>
      <c r="AD139" s="38">
        <v>1.4999999999999999E-2</v>
      </c>
      <c r="AE139" s="38">
        <v>1.4999999999999999E-2</v>
      </c>
      <c r="AF139" s="38">
        <v>1.4999999999999999E-2</v>
      </c>
      <c r="AG139" s="38">
        <v>1.4999999999999999E-2</v>
      </c>
      <c r="AH139" s="38">
        <v>1.4999999999999999E-2</v>
      </c>
      <c r="AI139" s="38">
        <v>1.4999999999999999E-2</v>
      </c>
      <c r="AJ139" s="50">
        <v>1.4999999999999999E-2</v>
      </c>
      <c r="AK139" s="38"/>
      <c r="AL139" s="38"/>
      <c r="AN139" s="260">
        <f t="shared" si="7"/>
        <v>0.14000000000000001</v>
      </c>
      <c r="AO139" s="8">
        <v>86400</v>
      </c>
      <c r="AP139" s="261">
        <f t="shared" si="8"/>
        <v>12096.000000000002</v>
      </c>
    </row>
    <row r="140" spans="1:42" x14ac:dyDescent="0.25">
      <c r="A140" s="12"/>
      <c r="B140" s="16"/>
      <c r="C140" s="36" t="s">
        <v>108</v>
      </c>
      <c r="D140" s="37"/>
      <c r="F140" s="38">
        <v>5.0000000000000001E-3</v>
      </c>
      <c r="G140" s="38">
        <v>5.0000000000000001E-3</v>
      </c>
      <c r="H140" s="38">
        <v>5.0000000000000001E-3</v>
      </c>
      <c r="I140" s="38">
        <v>5.0000000000000001E-3</v>
      </c>
      <c r="J140" s="38">
        <v>5.0000000000000001E-3</v>
      </c>
      <c r="K140" s="38">
        <v>5.0000000000000001E-3</v>
      </c>
      <c r="L140" s="38">
        <v>5.0000000000000001E-3</v>
      </c>
      <c r="M140" s="38">
        <v>5.0000000000000001E-3</v>
      </c>
      <c r="N140" s="38">
        <v>5.0000000000000001E-3</v>
      </c>
      <c r="O140" s="38">
        <v>5.0000000000000001E-3</v>
      </c>
      <c r="P140" s="38">
        <v>5.0000000000000001E-3</v>
      </c>
      <c r="Q140" s="38">
        <v>5.0000000000000001E-3</v>
      </c>
      <c r="R140" s="38">
        <v>5.0000000000000001E-3</v>
      </c>
      <c r="S140" s="38">
        <v>5.0000000000000001E-3</v>
      </c>
      <c r="T140" s="38">
        <v>5.0000000000000001E-3</v>
      </c>
      <c r="U140" s="38">
        <v>5.0000000000000001E-3</v>
      </c>
      <c r="V140" s="38">
        <v>5.0000000000000001E-3</v>
      </c>
      <c r="W140" s="38">
        <v>0.01</v>
      </c>
      <c r="X140" s="38">
        <v>0.01</v>
      </c>
      <c r="Y140" s="38">
        <v>0.01</v>
      </c>
      <c r="Z140" s="38">
        <v>0.01</v>
      </c>
      <c r="AA140" s="38">
        <v>0.01</v>
      </c>
      <c r="AB140" s="38">
        <v>0.01</v>
      </c>
      <c r="AC140" s="38">
        <v>0.01</v>
      </c>
      <c r="AD140" s="38">
        <v>0.02</v>
      </c>
      <c r="AE140" s="38">
        <v>0.02</v>
      </c>
      <c r="AF140" s="38">
        <v>0.02</v>
      </c>
      <c r="AG140" s="38">
        <v>0.02</v>
      </c>
      <c r="AH140" s="38">
        <v>0.02</v>
      </c>
      <c r="AI140" s="38">
        <v>0.02</v>
      </c>
      <c r="AJ140" s="50">
        <v>0.02</v>
      </c>
      <c r="AK140" s="38"/>
      <c r="AL140" s="38"/>
      <c r="AN140" s="260">
        <f t="shared" si="7"/>
        <v>0.29499999999999998</v>
      </c>
      <c r="AO140" s="8">
        <v>86400</v>
      </c>
      <c r="AP140" s="261">
        <f t="shared" si="8"/>
        <v>25488</v>
      </c>
    </row>
    <row r="141" spans="1:42" x14ac:dyDescent="0.25">
      <c r="A141" s="12"/>
      <c r="B141" s="16"/>
      <c r="C141" s="36" t="s">
        <v>109</v>
      </c>
      <c r="D141" s="37"/>
      <c r="F141" s="38">
        <v>1.4999999999999999E-2</v>
      </c>
      <c r="G141" s="38">
        <v>1.4999999999999999E-2</v>
      </c>
      <c r="H141" s="38">
        <v>1.4999999999999999E-2</v>
      </c>
      <c r="I141" s="38">
        <v>1.4999999999999999E-2</v>
      </c>
      <c r="J141" s="38">
        <v>1.4999999999999999E-2</v>
      </c>
      <c r="K141" s="38">
        <v>1.4999999999999999E-2</v>
      </c>
      <c r="L141" s="38">
        <v>1.4999999999999999E-2</v>
      </c>
      <c r="M141" s="38">
        <v>1.4999999999999999E-2</v>
      </c>
      <c r="N141" s="38">
        <v>1.4999999999999999E-2</v>
      </c>
      <c r="O141" s="38">
        <v>1.4999999999999999E-2</v>
      </c>
      <c r="P141" s="38">
        <v>1.4999999999999999E-2</v>
      </c>
      <c r="Q141" s="38">
        <v>1.4999999999999999E-2</v>
      </c>
      <c r="R141" s="38">
        <v>1.4999999999999999E-2</v>
      </c>
      <c r="S141" s="38">
        <v>1.4999999999999999E-2</v>
      </c>
      <c r="T141" s="38">
        <v>1.4999999999999999E-2</v>
      </c>
      <c r="U141" s="38">
        <v>1.4999999999999999E-2</v>
      </c>
      <c r="V141" s="38">
        <v>1.4999999999999999E-2</v>
      </c>
      <c r="W141" s="38">
        <v>0.02</v>
      </c>
      <c r="X141" s="38">
        <v>0.02</v>
      </c>
      <c r="Y141" s="38">
        <v>0.02</v>
      </c>
      <c r="Z141" s="38">
        <v>0.02</v>
      </c>
      <c r="AA141" s="38">
        <v>0.02</v>
      </c>
      <c r="AB141" s="38">
        <v>0.02</v>
      </c>
      <c r="AC141" s="38">
        <v>0.02</v>
      </c>
      <c r="AD141" s="38">
        <v>0.03</v>
      </c>
      <c r="AE141" s="38">
        <v>0.03</v>
      </c>
      <c r="AF141" s="38">
        <v>0.03</v>
      </c>
      <c r="AG141" s="38">
        <v>0.03</v>
      </c>
      <c r="AH141" s="38">
        <v>0.03</v>
      </c>
      <c r="AI141" s="38">
        <v>0.03</v>
      </c>
      <c r="AJ141" s="50">
        <v>0.03</v>
      </c>
      <c r="AK141" s="38"/>
      <c r="AL141" s="38"/>
      <c r="AN141" s="260">
        <f t="shared" si="7"/>
        <v>0.60500000000000043</v>
      </c>
      <c r="AO141" s="8">
        <v>86400</v>
      </c>
      <c r="AP141" s="261">
        <f t="shared" si="8"/>
        <v>52272.000000000036</v>
      </c>
    </row>
    <row r="142" spans="1:42" x14ac:dyDescent="0.25">
      <c r="A142" s="12"/>
      <c r="B142" s="16"/>
      <c r="C142" s="220" t="s">
        <v>110</v>
      </c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46"/>
      <c r="AK142" s="220"/>
      <c r="AL142" s="220"/>
      <c r="AN142" s="260">
        <f t="shared" si="7"/>
        <v>0</v>
      </c>
      <c r="AO142" s="8">
        <v>86400</v>
      </c>
      <c r="AP142" s="261">
        <f t="shared" si="8"/>
        <v>0</v>
      </c>
    </row>
    <row r="143" spans="1:42" x14ac:dyDescent="0.25">
      <c r="A143" s="12"/>
      <c r="B143" s="16"/>
      <c r="C143" s="220" t="s">
        <v>111</v>
      </c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46"/>
      <c r="AK143" s="220"/>
      <c r="AL143" s="220"/>
      <c r="AN143" s="260">
        <f t="shared" si="7"/>
        <v>0</v>
      </c>
      <c r="AO143" s="8">
        <v>86400</v>
      </c>
      <c r="AP143" s="261">
        <f t="shared" si="8"/>
        <v>0</v>
      </c>
    </row>
    <row r="144" spans="1:42" x14ac:dyDescent="0.25">
      <c r="A144" s="12"/>
      <c r="B144" s="16"/>
      <c r="C144" s="220" t="s">
        <v>112</v>
      </c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46"/>
      <c r="AK144" s="220"/>
      <c r="AL144" s="220"/>
      <c r="AN144" s="260">
        <f t="shared" si="7"/>
        <v>0</v>
      </c>
      <c r="AO144" s="8">
        <v>86400</v>
      </c>
      <c r="AP144" s="261">
        <f t="shared" si="8"/>
        <v>0</v>
      </c>
    </row>
    <row r="145" spans="1:42" x14ac:dyDescent="0.25">
      <c r="A145" s="12"/>
      <c r="B145" s="16"/>
      <c r="C145" s="36" t="s">
        <v>113</v>
      </c>
      <c r="D145" s="37"/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 s="38">
        <v>0</v>
      </c>
      <c r="V145" s="38">
        <v>0</v>
      </c>
      <c r="W145" s="38">
        <v>5.0000000000000001E-3</v>
      </c>
      <c r="X145" s="38">
        <v>5.0000000000000001E-3</v>
      </c>
      <c r="Y145" s="38">
        <v>5.0000000000000001E-3</v>
      </c>
      <c r="Z145" s="38">
        <v>5.0000000000000001E-3</v>
      </c>
      <c r="AA145" s="38">
        <v>5.0000000000000001E-3</v>
      </c>
      <c r="AB145" s="38">
        <v>5.0000000000000001E-3</v>
      </c>
      <c r="AC145" s="38">
        <v>5.0000000000000001E-3</v>
      </c>
      <c r="AD145" s="38">
        <v>1.4999999999999999E-2</v>
      </c>
      <c r="AE145" s="38">
        <v>1.4999999999999999E-2</v>
      </c>
      <c r="AF145" s="38">
        <v>1.4999999999999999E-2</v>
      </c>
      <c r="AG145" s="38">
        <v>1.4999999999999999E-2</v>
      </c>
      <c r="AH145" s="38">
        <v>1.4999999999999999E-2</v>
      </c>
      <c r="AI145" s="38">
        <v>1.4999999999999999E-2</v>
      </c>
      <c r="AJ145" s="50">
        <v>1.4999999999999999E-2</v>
      </c>
      <c r="AK145" s="38"/>
      <c r="AL145" s="38"/>
      <c r="AN145" s="260">
        <f t="shared" si="7"/>
        <v>0.14000000000000001</v>
      </c>
      <c r="AO145" s="8">
        <v>86400</v>
      </c>
      <c r="AP145" s="261">
        <f t="shared" si="8"/>
        <v>12096.000000000002</v>
      </c>
    </row>
    <row r="146" spans="1:42" x14ac:dyDescent="0.25">
      <c r="A146" s="12"/>
      <c r="B146" s="16"/>
      <c r="C146" s="36" t="s">
        <v>114</v>
      </c>
      <c r="D146" s="37"/>
      <c r="F146" s="38">
        <v>5.0000000000000001E-3</v>
      </c>
      <c r="G146" s="38">
        <v>5.0000000000000001E-3</v>
      </c>
      <c r="H146" s="38">
        <v>5.0000000000000001E-3</v>
      </c>
      <c r="I146" s="38">
        <v>5.0000000000000001E-3</v>
      </c>
      <c r="J146" s="38">
        <v>5.0000000000000001E-3</v>
      </c>
      <c r="K146" s="38">
        <v>5.0000000000000001E-3</v>
      </c>
      <c r="L146" s="38">
        <v>5.0000000000000001E-3</v>
      </c>
      <c r="M146" s="38">
        <v>5.0000000000000001E-3</v>
      </c>
      <c r="N146" s="38">
        <v>5.0000000000000001E-3</v>
      </c>
      <c r="O146" s="38">
        <v>5.0000000000000001E-3</v>
      </c>
      <c r="P146" s="38">
        <v>5.0000000000000001E-3</v>
      </c>
      <c r="Q146" s="38">
        <v>5.0000000000000001E-3</v>
      </c>
      <c r="R146" s="38">
        <v>5.0000000000000001E-3</v>
      </c>
      <c r="S146" s="38">
        <v>5.0000000000000001E-3</v>
      </c>
      <c r="T146" s="38">
        <v>5.0000000000000001E-3</v>
      </c>
      <c r="U146" s="38">
        <v>5.0000000000000001E-3</v>
      </c>
      <c r="V146" s="38">
        <v>5.0000000000000001E-3</v>
      </c>
      <c r="W146" s="38">
        <v>0.01</v>
      </c>
      <c r="X146" s="38">
        <v>0.01</v>
      </c>
      <c r="Y146" s="38">
        <v>0.01</v>
      </c>
      <c r="Z146" s="38">
        <v>0.01</v>
      </c>
      <c r="AA146" s="38">
        <v>0.01</v>
      </c>
      <c r="AB146" s="38">
        <v>0.01</v>
      </c>
      <c r="AC146" s="38">
        <v>0.01</v>
      </c>
      <c r="AD146" s="38">
        <v>0.02</v>
      </c>
      <c r="AE146" s="38">
        <v>0.02</v>
      </c>
      <c r="AF146" s="38">
        <v>0.02</v>
      </c>
      <c r="AG146" s="38">
        <v>0.02</v>
      </c>
      <c r="AH146" s="38">
        <v>0.02</v>
      </c>
      <c r="AI146" s="38">
        <v>0.02</v>
      </c>
      <c r="AJ146" s="50">
        <v>0.02</v>
      </c>
      <c r="AK146" s="38"/>
      <c r="AL146" s="38"/>
      <c r="AN146" s="260">
        <f t="shared" si="7"/>
        <v>0.29499999999999998</v>
      </c>
      <c r="AO146" s="8">
        <v>86400</v>
      </c>
      <c r="AP146" s="261">
        <f t="shared" si="8"/>
        <v>25488</v>
      </c>
    </row>
    <row r="147" spans="1:42" x14ac:dyDescent="0.25">
      <c r="A147" s="12"/>
      <c r="B147" s="16"/>
      <c r="C147" s="36" t="s">
        <v>115</v>
      </c>
      <c r="D147" s="37"/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38">
        <v>0</v>
      </c>
      <c r="T147" s="38">
        <v>0</v>
      </c>
      <c r="U147" s="38">
        <v>0</v>
      </c>
      <c r="V147" s="38">
        <v>0</v>
      </c>
      <c r="W147" s="38">
        <v>0.01</v>
      </c>
      <c r="X147" s="38">
        <v>0.01</v>
      </c>
      <c r="Y147" s="38">
        <v>0.01</v>
      </c>
      <c r="Z147" s="38">
        <v>0.01</v>
      </c>
      <c r="AA147" s="38">
        <v>0.01</v>
      </c>
      <c r="AB147" s="38">
        <v>0.01</v>
      </c>
      <c r="AC147" s="38">
        <v>0.01</v>
      </c>
      <c r="AD147" s="38">
        <v>0.02</v>
      </c>
      <c r="AE147" s="38">
        <v>0.02</v>
      </c>
      <c r="AF147" s="38">
        <v>0.02</v>
      </c>
      <c r="AG147" s="38">
        <v>0.02</v>
      </c>
      <c r="AH147" s="38">
        <v>0.02</v>
      </c>
      <c r="AI147" s="38">
        <v>0.02</v>
      </c>
      <c r="AJ147" s="50">
        <v>0.02</v>
      </c>
      <c r="AK147" s="38"/>
      <c r="AL147" s="38"/>
      <c r="AN147" s="260">
        <f t="shared" si="7"/>
        <v>0.20999999999999996</v>
      </c>
      <c r="AO147" s="8">
        <v>86400</v>
      </c>
      <c r="AP147" s="261">
        <f t="shared" si="8"/>
        <v>18143.999999999996</v>
      </c>
    </row>
    <row r="148" spans="1:42" x14ac:dyDescent="0.25">
      <c r="A148" s="12"/>
      <c r="B148" s="16"/>
      <c r="C148" s="36" t="s">
        <v>116</v>
      </c>
      <c r="D148" s="37"/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38">
        <v>0.01</v>
      </c>
      <c r="X148" s="38">
        <v>0.01</v>
      </c>
      <c r="Y148" s="38">
        <v>0.01</v>
      </c>
      <c r="Z148" s="38">
        <v>0.01</v>
      </c>
      <c r="AA148" s="38">
        <v>0.01</v>
      </c>
      <c r="AB148" s="38">
        <v>0.01</v>
      </c>
      <c r="AC148" s="38">
        <v>0.01</v>
      </c>
      <c r="AD148" s="38">
        <v>0.02</v>
      </c>
      <c r="AE148" s="38">
        <v>0.02</v>
      </c>
      <c r="AF148" s="38">
        <v>0.02</v>
      </c>
      <c r="AG148" s="38">
        <v>0.02</v>
      </c>
      <c r="AH148" s="38">
        <v>0.02</v>
      </c>
      <c r="AI148" s="38">
        <v>0.02</v>
      </c>
      <c r="AJ148" s="50">
        <v>0.02</v>
      </c>
      <c r="AK148" s="38"/>
      <c r="AL148" s="38"/>
      <c r="AN148" s="260">
        <f t="shared" si="7"/>
        <v>0.20999999999999996</v>
      </c>
      <c r="AO148" s="8">
        <v>86400</v>
      </c>
      <c r="AP148" s="261">
        <f t="shared" si="8"/>
        <v>18143.999999999996</v>
      </c>
    </row>
    <row r="149" spans="1:42" x14ac:dyDescent="0.25">
      <c r="A149" s="12"/>
      <c r="B149" s="16"/>
      <c r="C149" s="220" t="s">
        <v>117</v>
      </c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46"/>
      <c r="AK149" s="220"/>
      <c r="AL149" s="220"/>
      <c r="AN149" s="260">
        <f t="shared" si="7"/>
        <v>0</v>
      </c>
      <c r="AO149" s="8">
        <v>86400</v>
      </c>
      <c r="AP149" s="261">
        <f t="shared" si="8"/>
        <v>0</v>
      </c>
    </row>
    <row r="150" spans="1:42" x14ac:dyDescent="0.25">
      <c r="A150" s="42"/>
      <c r="B150" s="16"/>
      <c r="C150" s="43"/>
      <c r="D150" s="44"/>
      <c r="X150" s="14"/>
      <c r="Y150" s="14"/>
      <c r="Z150" s="14"/>
      <c r="AB150" s="14"/>
      <c r="AD150" s="14"/>
      <c r="AE150" s="14"/>
      <c r="AF150" s="14"/>
      <c r="AG150" s="14"/>
      <c r="AH150" s="14"/>
      <c r="AI150" s="14"/>
      <c r="AJ150" s="54"/>
      <c r="AK150" s="14"/>
      <c r="AL150" s="14"/>
      <c r="AN150" s="260"/>
      <c r="AO150" s="8"/>
      <c r="AP150" s="261"/>
    </row>
    <row r="151" spans="1:42" s="8" customFormat="1" ht="15.75" thickBot="1" x14ac:dyDescent="0.3">
      <c r="A151" s="42"/>
      <c r="B151" s="19"/>
      <c r="C151" s="20" t="s">
        <v>139</v>
      </c>
      <c r="D151" s="243"/>
      <c r="E151" s="46">
        <f>86400*SUM(F151:AJ151)</f>
        <v>33228144.000000004</v>
      </c>
      <c r="F151" s="51">
        <f>F44-SUM(F46:F56)+SUM(F58:F150)</f>
        <v>18.729999999999997</v>
      </c>
      <c r="G151" s="51">
        <f t="shared" ref="G151:Y151" si="9">G44-SUM(G46:G56)+SUM(G58:G150)</f>
        <v>16.97</v>
      </c>
      <c r="H151" s="51">
        <f>H44-SUM(H46:H56)+SUM(H58:H150)</f>
        <v>22.210000000000015</v>
      </c>
      <c r="I151" s="51">
        <f t="shared" si="9"/>
        <v>20.640000000000008</v>
      </c>
      <c r="J151" s="51">
        <f t="shared" si="9"/>
        <v>17.829999999999995</v>
      </c>
      <c r="K151" s="51">
        <f t="shared" si="9"/>
        <v>16.749999999999996</v>
      </c>
      <c r="L151" s="51">
        <f t="shared" si="9"/>
        <v>15.909999999999997</v>
      </c>
      <c r="M151" s="51">
        <f t="shared" si="9"/>
        <v>15.849999999999998</v>
      </c>
      <c r="N151" s="51">
        <f t="shared" si="9"/>
        <v>15.739999999999995</v>
      </c>
      <c r="O151" s="51">
        <f t="shared" si="9"/>
        <v>15.239999999999997</v>
      </c>
      <c r="P151" s="51">
        <f t="shared" si="9"/>
        <v>18.445000000000011</v>
      </c>
      <c r="Q151" s="51">
        <f t="shared" si="9"/>
        <v>17.895000000000014</v>
      </c>
      <c r="R151" s="51">
        <f t="shared" si="9"/>
        <v>17.845000000000013</v>
      </c>
      <c r="S151" s="51">
        <f t="shared" si="9"/>
        <v>16.024999999999999</v>
      </c>
      <c r="T151" s="51">
        <f t="shared" si="9"/>
        <v>11.494999999999997</v>
      </c>
      <c r="U151" s="51">
        <f t="shared" si="9"/>
        <v>10.794999999999998</v>
      </c>
      <c r="V151" s="51">
        <f t="shared" si="9"/>
        <v>8.625</v>
      </c>
      <c r="W151" s="51">
        <f t="shared" si="9"/>
        <v>8.1999999999999993</v>
      </c>
      <c r="X151" s="51">
        <f t="shared" si="9"/>
        <v>8.36</v>
      </c>
      <c r="Y151" s="51">
        <f t="shared" si="9"/>
        <v>8.16</v>
      </c>
      <c r="Z151" s="51">
        <f>Z44-SUM(Z46:Z56)+SUM(Z58:Z150)</f>
        <v>8.07</v>
      </c>
      <c r="AA151" s="51">
        <f t="shared" ref="AA151:AG151" si="10">AA44-SUM(AA46:AA56)+SUM(AA58:AA150)</f>
        <v>7.99</v>
      </c>
      <c r="AB151" s="51">
        <f t="shared" si="10"/>
        <v>8.07</v>
      </c>
      <c r="AC151" s="51">
        <f t="shared" si="10"/>
        <v>8.15</v>
      </c>
      <c r="AD151" s="51">
        <f t="shared" si="10"/>
        <v>7.12</v>
      </c>
      <c r="AE151" s="51">
        <f t="shared" si="10"/>
        <v>7.1499999999999995</v>
      </c>
      <c r="AF151" s="51">
        <f t="shared" si="10"/>
        <v>7.3</v>
      </c>
      <c r="AG151" s="51">
        <f t="shared" si="10"/>
        <v>7.31</v>
      </c>
      <c r="AH151" s="51">
        <f>AH44-SUM(AH46:AH56)+SUM(AH58:AH150)</f>
        <v>7.5200000000000005</v>
      </c>
      <c r="AI151" s="51">
        <f t="shared" ref="AI151" si="11">AI44-SUM(AI46:AI56)+SUM(AI58:AI150)</f>
        <v>6.78</v>
      </c>
      <c r="AJ151" s="52">
        <f>AJ44-SUM(AJ46:AJ56)+SUM(AJ58:AJ150)</f>
        <v>7.4099999999999993</v>
      </c>
      <c r="AK151" s="38">
        <f>AVERAGE(F151:AJ151)</f>
        <v>12.405967741935486</v>
      </c>
      <c r="AL151" s="38">
        <f>AK151*1000</f>
        <v>12405.967741935487</v>
      </c>
      <c r="AN151" s="262">
        <f t="shared" si="7"/>
        <v>384.58500000000004</v>
      </c>
      <c r="AO151" s="20">
        <v>86400</v>
      </c>
      <c r="AP151" s="263">
        <f t="shared" si="8"/>
        <v>33228144.000000004</v>
      </c>
    </row>
    <row r="152" spans="1:42" s="8" customFormat="1" ht="16.5" thickTop="1" thickBot="1" x14ac:dyDescent="0.3">
      <c r="A152" s="12"/>
      <c r="D152" s="14"/>
      <c r="E152" s="7"/>
      <c r="F152" s="38"/>
      <c r="G152" s="38"/>
      <c r="H152" s="38"/>
      <c r="I152" s="38"/>
      <c r="J152" s="38"/>
      <c r="K152" s="38"/>
      <c r="L152" s="38"/>
      <c r="M152" s="38"/>
      <c r="N152" s="38"/>
      <c r="O152" s="14"/>
      <c r="P152" s="14"/>
      <c r="Q152" s="14"/>
      <c r="R152" s="14"/>
      <c r="S152" s="14"/>
      <c r="T152" s="14"/>
      <c r="U152" s="38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N152" s="14"/>
      <c r="AP152" s="15"/>
    </row>
    <row r="153" spans="1:42" ht="15.75" thickTop="1" x14ac:dyDescent="0.25">
      <c r="A153" s="12"/>
      <c r="B153" s="23" t="s">
        <v>118</v>
      </c>
      <c r="C153" s="24" t="s">
        <v>119</v>
      </c>
      <c r="D153" s="9">
        <v>0.26</v>
      </c>
      <c r="E153" s="45"/>
      <c r="F153" s="48">
        <v>0</v>
      </c>
      <c r="G153" s="48">
        <v>0</v>
      </c>
      <c r="H153" s="48">
        <v>0.26</v>
      </c>
      <c r="I153" s="48">
        <v>0.26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0.26</v>
      </c>
      <c r="Q153" s="48">
        <v>0.26</v>
      </c>
      <c r="R153" s="48">
        <v>0</v>
      </c>
      <c r="S153" s="48">
        <v>0</v>
      </c>
      <c r="T153" s="48">
        <v>0</v>
      </c>
      <c r="U153" s="48">
        <v>0</v>
      </c>
      <c r="V153" s="48">
        <v>0</v>
      </c>
      <c r="W153" s="48">
        <v>0</v>
      </c>
      <c r="X153" s="48">
        <v>0</v>
      </c>
      <c r="Y153" s="48">
        <v>0</v>
      </c>
      <c r="Z153" s="48">
        <v>0</v>
      </c>
      <c r="AA153" s="48">
        <v>0</v>
      </c>
      <c r="AB153" s="48">
        <v>0</v>
      </c>
      <c r="AC153" s="48">
        <v>0</v>
      </c>
      <c r="AD153" s="48">
        <v>0</v>
      </c>
      <c r="AE153" s="48">
        <v>0</v>
      </c>
      <c r="AF153" s="48">
        <v>0</v>
      </c>
      <c r="AG153" s="48">
        <v>0</v>
      </c>
      <c r="AH153" s="48">
        <v>0</v>
      </c>
      <c r="AI153" s="48">
        <v>0</v>
      </c>
      <c r="AJ153" s="49">
        <v>0</v>
      </c>
      <c r="AK153" s="38"/>
      <c r="AL153" s="38"/>
      <c r="AN153" s="258">
        <f t="shared" si="7"/>
        <v>1.04</v>
      </c>
      <c r="AO153" s="10">
        <v>86400</v>
      </c>
      <c r="AP153" s="259">
        <f t="shared" si="8"/>
        <v>89856</v>
      </c>
    </row>
    <row r="154" spans="1:42" x14ac:dyDescent="0.25">
      <c r="A154" s="12"/>
      <c r="B154" s="16"/>
      <c r="C154" s="17" t="s">
        <v>120</v>
      </c>
      <c r="D154" s="14">
        <v>0.25</v>
      </c>
      <c r="F154" s="38">
        <v>0</v>
      </c>
      <c r="G154" s="38">
        <v>0</v>
      </c>
      <c r="H154" s="38">
        <v>0.25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0.25</v>
      </c>
      <c r="Q154" s="38">
        <v>0.25</v>
      </c>
      <c r="R154" s="38">
        <v>0.25</v>
      </c>
      <c r="S154" s="38">
        <v>0</v>
      </c>
      <c r="T154" s="38">
        <v>0</v>
      </c>
      <c r="U154" s="38">
        <v>0</v>
      </c>
      <c r="V154" s="38">
        <v>0</v>
      </c>
      <c r="W154" s="38">
        <v>0</v>
      </c>
      <c r="X154" s="38">
        <v>0</v>
      </c>
      <c r="Y154" s="38">
        <v>0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50">
        <v>0</v>
      </c>
      <c r="AK154" s="38"/>
      <c r="AL154" s="38"/>
      <c r="AN154" s="260">
        <f t="shared" si="7"/>
        <v>1</v>
      </c>
      <c r="AO154" s="8">
        <v>86400</v>
      </c>
      <c r="AP154" s="261">
        <f t="shared" si="8"/>
        <v>86400</v>
      </c>
    </row>
    <row r="155" spans="1:42" x14ac:dyDescent="0.25">
      <c r="A155" s="42"/>
      <c r="B155" s="16"/>
      <c r="C155" s="17" t="s">
        <v>121</v>
      </c>
      <c r="D155" s="14">
        <v>0.24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0.24</v>
      </c>
      <c r="Q155" s="38">
        <v>0</v>
      </c>
      <c r="R155" s="38">
        <v>0</v>
      </c>
      <c r="S155" s="38">
        <v>0</v>
      </c>
      <c r="T155" s="38">
        <v>0</v>
      </c>
      <c r="U155" s="38">
        <v>0</v>
      </c>
      <c r="V155" s="38">
        <v>0</v>
      </c>
      <c r="W155" s="38">
        <v>0</v>
      </c>
      <c r="X155" s="38">
        <v>0</v>
      </c>
      <c r="Y155" s="38">
        <v>0</v>
      </c>
      <c r="Z155" s="38">
        <v>0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50">
        <v>0</v>
      </c>
      <c r="AK155" s="38"/>
      <c r="AL155" s="38"/>
      <c r="AN155" s="260">
        <f t="shared" si="7"/>
        <v>0.24</v>
      </c>
      <c r="AO155" s="8">
        <v>86400</v>
      </c>
      <c r="AP155" s="261">
        <f t="shared" si="8"/>
        <v>20736</v>
      </c>
    </row>
    <row r="156" spans="1:42" x14ac:dyDescent="0.25">
      <c r="A156" s="42"/>
      <c r="B156" s="16"/>
      <c r="C156" s="17"/>
      <c r="D156" s="14"/>
      <c r="X156" s="14"/>
      <c r="Y156" s="14"/>
      <c r="Z156" s="14"/>
      <c r="AB156" s="14"/>
      <c r="AD156" s="14"/>
      <c r="AE156" s="14"/>
      <c r="AF156" s="14"/>
      <c r="AG156" s="14"/>
      <c r="AH156" s="14"/>
      <c r="AI156" s="14"/>
      <c r="AJ156" s="54"/>
      <c r="AK156" s="14"/>
      <c r="AL156" s="14"/>
      <c r="AN156" s="260"/>
      <c r="AO156" s="8"/>
      <c r="AP156" s="261"/>
    </row>
    <row r="157" spans="1:42" s="8" customFormat="1" ht="15.75" thickBot="1" x14ac:dyDescent="0.3">
      <c r="A157" s="39"/>
      <c r="B157" s="19"/>
      <c r="C157" s="26" t="s">
        <v>139</v>
      </c>
      <c r="D157" s="243"/>
      <c r="E157" s="46">
        <f>86400*SUM(F157:AJ157)</f>
        <v>196992.00000000003</v>
      </c>
      <c r="F157" s="51">
        <f>SUM(F153:F155)</f>
        <v>0</v>
      </c>
      <c r="G157" s="51">
        <f t="shared" ref="G157:AJ157" si="12">SUM(G153:G155)</f>
        <v>0</v>
      </c>
      <c r="H157" s="51">
        <f t="shared" si="12"/>
        <v>0.51</v>
      </c>
      <c r="I157" s="51">
        <f t="shared" si="12"/>
        <v>0.26</v>
      </c>
      <c r="J157" s="51">
        <f>SUM(J153:J155)</f>
        <v>0</v>
      </c>
      <c r="K157" s="51">
        <f t="shared" si="12"/>
        <v>0</v>
      </c>
      <c r="L157" s="51">
        <f t="shared" si="12"/>
        <v>0</v>
      </c>
      <c r="M157" s="51">
        <f t="shared" si="12"/>
        <v>0</v>
      </c>
      <c r="N157" s="51">
        <f t="shared" si="12"/>
        <v>0</v>
      </c>
      <c r="O157" s="51">
        <f>SUM(O153:O155)</f>
        <v>0</v>
      </c>
      <c r="P157" s="51">
        <f t="shared" si="12"/>
        <v>0.75</v>
      </c>
      <c r="Q157" s="51">
        <f>SUM(Q153:Q155)</f>
        <v>0.51</v>
      </c>
      <c r="R157" s="51">
        <f t="shared" si="12"/>
        <v>0.25</v>
      </c>
      <c r="S157" s="51">
        <f t="shared" si="12"/>
        <v>0</v>
      </c>
      <c r="T157" s="51">
        <f t="shared" si="12"/>
        <v>0</v>
      </c>
      <c r="U157" s="51">
        <f t="shared" si="12"/>
        <v>0</v>
      </c>
      <c r="V157" s="51">
        <f t="shared" si="12"/>
        <v>0</v>
      </c>
      <c r="W157" s="51">
        <f t="shared" si="12"/>
        <v>0</v>
      </c>
      <c r="X157" s="51">
        <f t="shared" si="12"/>
        <v>0</v>
      </c>
      <c r="Y157" s="51">
        <f t="shared" si="12"/>
        <v>0</v>
      </c>
      <c r="Z157" s="51">
        <f t="shared" si="12"/>
        <v>0</v>
      </c>
      <c r="AA157" s="51">
        <f t="shared" si="12"/>
        <v>0</v>
      </c>
      <c r="AB157" s="51">
        <f t="shared" si="12"/>
        <v>0</v>
      </c>
      <c r="AC157" s="51">
        <f t="shared" si="12"/>
        <v>0</v>
      </c>
      <c r="AD157" s="51">
        <f t="shared" si="12"/>
        <v>0</v>
      </c>
      <c r="AE157" s="51">
        <f t="shared" si="12"/>
        <v>0</v>
      </c>
      <c r="AF157" s="51">
        <f t="shared" si="12"/>
        <v>0</v>
      </c>
      <c r="AG157" s="51">
        <f t="shared" si="12"/>
        <v>0</v>
      </c>
      <c r="AH157" s="51">
        <f t="shared" si="12"/>
        <v>0</v>
      </c>
      <c r="AI157" s="51">
        <f t="shared" si="12"/>
        <v>0</v>
      </c>
      <c r="AJ157" s="52">
        <f t="shared" si="12"/>
        <v>0</v>
      </c>
      <c r="AK157" s="38"/>
      <c r="AL157" s="38"/>
      <c r="AN157" s="262">
        <f t="shared" si="7"/>
        <v>2.2800000000000002</v>
      </c>
      <c r="AO157" s="20">
        <v>86400</v>
      </c>
      <c r="AP157" s="263">
        <f t="shared" si="8"/>
        <v>196992.00000000003</v>
      </c>
    </row>
    <row r="158" spans="1:42" ht="16.5" thickTop="1" thickBot="1" x14ac:dyDescent="0.3">
      <c r="F158" s="253" t="s">
        <v>408</v>
      </c>
    </row>
    <row r="159" spans="1:42" ht="24.75" thickTop="1" thickBot="1" x14ac:dyDescent="0.4">
      <c r="A159" s="247" t="s">
        <v>426</v>
      </c>
      <c r="B159" s="248"/>
      <c r="C159" s="248"/>
      <c r="D159" s="249" t="s">
        <v>405</v>
      </c>
      <c r="E159" s="250">
        <f t="shared" ref="E159:AJ159" si="13">E157+E151+E40+E22+E11</f>
        <v>65181024</v>
      </c>
      <c r="F159" s="251">
        <f t="shared" si="13"/>
        <v>39.849999999999994</v>
      </c>
      <c r="G159" s="251">
        <f t="shared" si="13"/>
        <v>35.86</v>
      </c>
      <c r="H159" s="251">
        <f t="shared" si="13"/>
        <v>40.500000000000014</v>
      </c>
      <c r="I159" s="251">
        <f t="shared" si="13"/>
        <v>34.970000000000006</v>
      </c>
      <c r="J159" s="251">
        <f t="shared" si="13"/>
        <v>30.81</v>
      </c>
      <c r="K159" s="251">
        <f t="shared" si="13"/>
        <v>30.799999999999997</v>
      </c>
      <c r="L159" s="251">
        <f t="shared" si="13"/>
        <v>30.82</v>
      </c>
      <c r="M159" s="251">
        <f t="shared" si="13"/>
        <v>30.919999999999995</v>
      </c>
      <c r="N159" s="251">
        <f t="shared" si="13"/>
        <v>32.29</v>
      </c>
      <c r="O159" s="251">
        <f t="shared" si="13"/>
        <v>32.79</v>
      </c>
      <c r="P159" s="251">
        <f t="shared" si="13"/>
        <v>38.205000000000013</v>
      </c>
      <c r="Q159" s="251">
        <f t="shared" si="13"/>
        <v>36.185000000000009</v>
      </c>
      <c r="R159" s="251">
        <f t="shared" si="13"/>
        <v>34.735000000000007</v>
      </c>
      <c r="S159" s="251">
        <f t="shared" si="13"/>
        <v>30.684999999999995</v>
      </c>
      <c r="T159" s="251">
        <f t="shared" si="13"/>
        <v>24.364999999999995</v>
      </c>
      <c r="U159" s="251">
        <f t="shared" si="13"/>
        <v>23.644999999999996</v>
      </c>
      <c r="V159" s="251">
        <f t="shared" si="13"/>
        <v>19.414999999999999</v>
      </c>
      <c r="W159" s="251">
        <f t="shared" si="13"/>
        <v>15.365</v>
      </c>
      <c r="X159" s="251">
        <f t="shared" si="13"/>
        <v>16.694999999999997</v>
      </c>
      <c r="Y159" s="251">
        <f t="shared" si="13"/>
        <v>17.064999999999998</v>
      </c>
      <c r="Z159" s="251">
        <f t="shared" si="13"/>
        <v>17.204999999999998</v>
      </c>
      <c r="AA159" s="251">
        <f t="shared" si="13"/>
        <v>17.375</v>
      </c>
      <c r="AB159" s="251">
        <f t="shared" si="13"/>
        <v>16.784999999999997</v>
      </c>
      <c r="AC159" s="251">
        <f t="shared" si="13"/>
        <v>16.195</v>
      </c>
      <c r="AD159" s="251">
        <f t="shared" si="13"/>
        <v>14.155000000000001</v>
      </c>
      <c r="AE159" s="251">
        <f t="shared" si="13"/>
        <v>14.164999999999999</v>
      </c>
      <c r="AF159" s="251">
        <f t="shared" si="13"/>
        <v>14.265000000000002</v>
      </c>
      <c r="AG159" s="251">
        <f t="shared" si="13"/>
        <v>13.224999999999996</v>
      </c>
      <c r="AH159" s="251">
        <f t="shared" si="13"/>
        <v>12.339999999999995</v>
      </c>
      <c r="AI159" s="251">
        <f t="shared" si="13"/>
        <v>10.999999999999996</v>
      </c>
      <c r="AJ159" s="252">
        <f t="shared" si="13"/>
        <v>11.73</v>
      </c>
      <c r="AK159" s="333"/>
      <c r="AL159" s="333"/>
      <c r="AP159" s="28">
        <f>SUM(AP157+AP151+AP40+AP22+AP11)</f>
        <v>65181024</v>
      </c>
    </row>
    <row r="160" spans="1:42" ht="16.5" thickTop="1" thickBot="1" x14ac:dyDescent="0.3">
      <c r="E160" s="244" t="s">
        <v>414</v>
      </c>
      <c r="F160" s="238">
        <f t="shared" ref="F160:AJ160" si="14">86400*F159</f>
        <v>3443039.9999999995</v>
      </c>
      <c r="G160" s="239">
        <f t="shared" si="14"/>
        <v>3098304</v>
      </c>
      <c r="H160" s="239">
        <f>86400*H159</f>
        <v>3499200.0000000014</v>
      </c>
      <c r="I160" s="239">
        <f>86400*I159</f>
        <v>3021408.0000000005</v>
      </c>
      <c r="J160" s="239">
        <f t="shared" si="14"/>
        <v>2661984</v>
      </c>
      <c r="K160" s="239">
        <f t="shared" si="14"/>
        <v>2661119.9999999995</v>
      </c>
      <c r="L160" s="239">
        <f t="shared" si="14"/>
        <v>2662848</v>
      </c>
      <c r="M160" s="239">
        <f t="shared" si="14"/>
        <v>2671487.9999999995</v>
      </c>
      <c r="N160" s="239">
        <f t="shared" si="14"/>
        <v>2789856</v>
      </c>
      <c r="O160" s="239">
        <f t="shared" si="14"/>
        <v>2833056</v>
      </c>
      <c r="P160" s="239">
        <f t="shared" si="14"/>
        <v>3300912.0000000009</v>
      </c>
      <c r="Q160" s="239">
        <f t="shared" si="14"/>
        <v>3126384.0000000009</v>
      </c>
      <c r="R160" s="239">
        <f t="shared" si="14"/>
        <v>3001104.0000000005</v>
      </c>
      <c r="S160" s="239">
        <f t="shared" si="14"/>
        <v>2651183.9999999995</v>
      </c>
      <c r="T160" s="239">
        <f t="shared" si="14"/>
        <v>2105135.9999999995</v>
      </c>
      <c r="U160" s="255">
        <f t="shared" si="14"/>
        <v>2042927.9999999998</v>
      </c>
      <c r="V160" s="239">
        <f t="shared" si="14"/>
        <v>1677456</v>
      </c>
      <c r="W160" s="239">
        <f t="shared" si="14"/>
        <v>1327536</v>
      </c>
      <c r="X160" s="239">
        <f t="shared" si="14"/>
        <v>1442447.9999999998</v>
      </c>
      <c r="Y160" s="239">
        <f t="shared" si="14"/>
        <v>1474415.9999999998</v>
      </c>
      <c r="Z160" s="239">
        <f t="shared" si="14"/>
        <v>1486511.9999999998</v>
      </c>
      <c r="AA160" s="239">
        <f t="shared" si="14"/>
        <v>1501200</v>
      </c>
      <c r="AB160" s="239">
        <f t="shared" si="14"/>
        <v>1450223.9999999998</v>
      </c>
      <c r="AC160" s="239">
        <f t="shared" si="14"/>
        <v>1399248</v>
      </c>
      <c r="AD160" s="239">
        <f t="shared" si="14"/>
        <v>1222992</v>
      </c>
      <c r="AE160" s="239">
        <f t="shared" si="14"/>
        <v>1223856</v>
      </c>
      <c r="AF160" s="239">
        <f t="shared" si="14"/>
        <v>1232496.0000000002</v>
      </c>
      <c r="AG160" s="239">
        <f t="shared" si="14"/>
        <v>1142639.9999999998</v>
      </c>
      <c r="AH160" s="239">
        <f t="shared" si="14"/>
        <v>1066175.9999999995</v>
      </c>
      <c r="AI160" s="239">
        <f t="shared" si="14"/>
        <v>950399.99999999965</v>
      </c>
      <c r="AJ160" s="240">
        <f t="shared" si="14"/>
        <v>1013472</v>
      </c>
      <c r="AK160" s="334"/>
      <c r="AL160" s="334"/>
      <c r="AM160" s="241"/>
    </row>
    <row r="161" spans="5:39" ht="15.75" thickTop="1" x14ac:dyDescent="0.25">
      <c r="E161" s="245" t="s">
        <v>404</v>
      </c>
      <c r="AM161" s="241"/>
    </row>
  </sheetData>
  <conditionalFormatting sqref="F5:AL6 F8:AL9">
    <cfRule type="cellIs" dxfId="25" priority="14" operator="greaterThan">
      <formula>0</formula>
    </cfRule>
  </conditionalFormatting>
  <conditionalFormatting sqref="F13:AL14 F16:AL18">
    <cfRule type="cellIs" dxfId="24" priority="13" operator="greaterThan">
      <formula>0</formula>
    </cfRule>
  </conditionalFormatting>
  <conditionalFormatting sqref="F27:AL38">
    <cfRule type="cellIs" dxfId="23" priority="12" operator="greaterThan">
      <formula>0</formula>
    </cfRule>
  </conditionalFormatting>
  <conditionalFormatting sqref="AJ97:AL126 W126:AI126 W128:AL129 W131:AL131 W133:AL133 W135:AL136 W138:AL141 W145:AL148 AA124:AI125 F44:AL94">
    <cfRule type="cellIs" dxfId="22" priority="11" operator="greaterThan">
      <formula>0</formula>
    </cfRule>
  </conditionalFormatting>
  <conditionalFormatting sqref="F153:AL155">
    <cfRule type="cellIs" dxfId="21" priority="10" operator="greaterThan">
      <formula>0</formula>
    </cfRule>
  </conditionalFormatting>
  <conditionalFormatting sqref="F97:F126 F128:F129 F131 F133 F135:F136 F138:F141 F145:F148">
    <cfRule type="cellIs" dxfId="20" priority="9" operator="greaterThan">
      <formula>0</formula>
    </cfRule>
  </conditionalFormatting>
  <conditionalFormatting sqref="W124:Z124 W97:AI123">
    <cfRule type="cellIs" dxfId="19" priority="7" operator="greaterThan">
      <formula>0</formula>
    </cfRule>
  </conditionalFormatting>
  <conditionalFormatting sqref="F25:AL25">
    <cfRule type="cellIs" dxfId="18" priority="6" operator="greaterThan">
      <formula>0</formula>
    </cfRule>
  </conditionalFormatting>
  <conditionalFormatting sqref="W125:Z125">
    <cfRule type="cellIs" dxfId="17" priority="5" operator="greaterThan">
      <formula>0</formula>
    </cfRule>
  </conditionalFormatting>
  <conditionalFormatting sqref="F24:AL24">
    <cfRule type="cellIs" dxfId="16" priority="3" operator="greaterThan">
      <formula>0</formula>
    </cfRule>
  </conditionalFormatting>
  <conditionalFormatting sqref="G97:O126 P97:V122 G128:V129 G131:V131 G133:V133 G135:V136 G138:V141 G145:V148 P126:V126">
    <cfRule type="cellIs" dxfId="15" priority="2" operator="greaterThan">
      <formula>0</formula>
    </cfRule>
  </conditionalFormatting>
  <conditionalFormatting sqref="P123:V125">
    <cfRule type="cellIs" dxfId="14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AP161"/>
  <sheetViews>
    <sheetView zoomScaleNormal="100" workbookViewId="0">
      <pane xSplit="5" ySplit="4" topLeftCell="AA83" activePane="bottomRight" state="frozen"/>
      <selection pane="topRight" activeCell="O1" sqref="O1"/>
      <selection pane="bottomLeft" activeCell="A4" sqref="A4"/>
      <selection pane="bottomRight" activeCell="C90" sqref="C90"/>
    </sheetView>
  </sheetViews>
  <sheetFormatPr defaultRowHeight="15" x14ac:dyDescent="0.25"/>
  <cols>
    <col min="1" max="1" width="18.140625" customWidth="1"/>
    <col min="2" max="2" width="22.28515625" bestFit="1" customWidth="1"/>
    <col min="3" max="3" width="40.42578125" bestFit="1" customWidth="1"/>
    <col min="4" max="4" width="11.42578125" style="4" bestFit="1" customWidth="1"/>
    <col min="5" max="5" width="17.42578125" style="7" customWidth="1"/>
    <col min="6" max="14" width="9.140625" style="38" customWidth="1"/>
    <col min="15" max="16" width="9.140625" style="14" customWidth="1"/>
    <col min="17" max="20" width="9.140625" style="14"/>
    <col min="21" max="21" width="9.140625" style="38"/>
    <col min="22" max="23" width="9.140625" style="14"/>
    <col min="24" max="25" width="9.140625" style="4"/>
    <col min="26" max="27" width="9.140625" style="14"/>
    <col min="28" max="29" width="9.140625" style="4"/>
    <col min="30" max="30" width="9.140625" style="4" customWidth="1"/>
    <col min="31" max="37" width="9.140625" style="4"/>
    <col min="38" max="38" width="9.5703125" style="4" bestFit="1" customWidth="1"/>
    <col min="42" max="42" width="13.5703125" customWidth="1"/>
    <col min="248" max="248" width="13.42578125" bestFit="1" customWidth="1"/>
    <col min="249" max="249" width="22.28515625" bestFit="1" customWidth="1"/>
    <col min="250" max="250" width="27.5703125" bestFit="1" customWidth="1"/>
    <col min="251" max="251" width="9.7109375" bestFit="1" customWidth="1"/>
    <col min="252" max="253" width="9.7109375" customWidth="1"/>
    <col min="254" max="254" width="14.140625" customWidth="1"/>
    <col min="255" max="255" width="15.42578125" bestFit="1" customWidth="1"/>
    <col min="256" max="256" width="15.140625" bestFit="1" customWidth="1"/>
    <col min="257" max="258" width="11.28515625" bestFit="1" customWidth="1"/>
    <col min="259" max="259" width="12" customWidth="1"/>
    <col min="260" max="260" width="13.140625" customWidth="1"/>
    <col min="261" max="266" width="7.7109375" customWidth="1"/>
    <col min="267" max="267" width="8.5703125" bestFit="1" customWidth="1"/>
    <col min="268" max="269" width="7.7109375" customWidth="1"/>
    <col min="270" max="270" width="8.5703125" bestFit="1" customWidth="1"/>
    <col min="271" max="271" width="7.7109375" customWidth="1"/>
    <col min="504" max="504" width="13.42578125" bestFit="1" customWidth="1"/>
    <col min="505" max="505" width="22.28515625" bestFit="1" customWidth="1"/>
    <col min="506" max="506" width="27.5703125" bestFit="1" customWidth="1"/>
    <col min="507" max="507" width="9.7109375" bestFit="1" customWidth="1"/>
    <col min="508" max="509" width="9.7109375" customWidth="1"/>
    <col min="510" max="510" width="14.140625" customWidth="1"/>
    <col min="511" max="511" width="15.42578125" bestFit="1" customWidth="1"/>
    <col min="512" max="512" width="15.140625" bestFit="1" customWidth="1"/>
    <col min="513" max="514" width="11.28515625" bestFit="1" customWidth="1"/>
    <col min="515" max="515" width="12" customWidth="1"/>
    <col min="516" max="516" width="13.140625" customWidth="1"/>
    <col min="517" max="522" width="7.7109375" customWidth="1"/>
    <col min="523" max="523" width="8.5703125" bestFit="1" customWidth="1"/>
    <col min="524" max="525" width="7.7109375" customWidth="1"/>
    <col min="526" max="526" width="8.5703125" bestFit="1" customWidth="1"/>
    <col min="527" max="527" width="7.7109375" customWidth="1"/>
    <col min="760" max="760" width="13.42578125" bestFit="1" customWidth="1"/>
    <col min="761" max="761" width="22.28515625" bestFit="1" customWidth="1"/>
    <col min="762" max="762" width="27.5703125" bestFit="1" customWidth="1"/>
    <col min="763" max="763" width="9.7109375" bestFit="1" customWidth="1"/>
    <col min="764" max="765" width="9.7109375" customWidth="1"/>
    <col min="766" max="766" width="14.140625" customWidth="1"/>
    <col min="767" max="767" width="15.42578125" bestFit="1" customWidth="1"/>
    <col min="768" max="768" width="15.140625" bestFit="1" customWidth="1"/>
    <col min="769" max="770" width="11.28515625" bestFit="1" customWidth="1"/>
    <col min="771" max="771" width="12" customWidth="1"/>
    <col min="772" max="772" width="13.140625" customWidth="1"/>
    <col min="773" max="778" width="7.7109375" customWidth="1"/>
    <col min="779" max="779" width="8.5703125" bestFit="1" customWidth="1"/>
    <col min="780" max="781" width="7.7109375" customWidth="1"/>
    <col min="782" max="782" width="8.5703125" bestFit="1" customWidth="1"/>
    <col min="783" max="783" width="7.7109375" customWidth="1"/>
    <col min="1016" max="1016" width="13.42578125" bestFit="1" customWidth="1"/>
    <col min="1017" max="1017" width="22.28515625" bestFit="1" customWidth="1"/>
    <col min="1018" max="1018" width="27.5703125" bestFit="1" customWidth="1"/>
    <col min="1019" max="1019" width="9.7109375" bestFit="1" customWidth="1"/>
    <col min="1020" max="1021" width="9.7109375" customWidth="1"/>
    <col min="1022" max="1022" width="14.140625" customWidth="1"/>
    <col min="1023" max="1023" width="15.42578125" bestFit="1" customWidth="1"/>
    <col min="1024" max="1024" width="15.140625" bestFit="1" customWidth="1"/>
    <col min="1025" max="1026" width="11.28515625" bestFit="1" customWidth="1"/>
    <col min="1027" max="1027" width="12" customWidth="1"/>
    <col min="1028" max="1028" width="13.140625" customWidth="1"/>
    <col min="1029" max="1034" width="7.7109375" customWidth="1"/>
    <col min="1035" max="1035" width="8.5703125" bestFit="1" customWidth="1"/>
    <col min="1036" max="1037" width="7.7109375" customWidth="1"/>
    <col min="1038" max="1038" width="8.5703125" bestFit="1" customWidth="1"/>
    <col min="1039" max="1039" width="7.7109375" customWidth="1"/>
    <col min="1272" max="1272" width="13.42578125" bestFit="1" customWidth="1"/>
    <col min="1273" max="1273" width="22.28515625" bestFit="1" customWidth="1"/>
    <col min="1274" max="1274" width="27.5703125" bestFit="1" customWidth="1"/>
    <col min="1275" max="1275" width="9.7109375" bestFit="1" customWidth="1"/>
    <col min="1276" max="1277" width="9.7109375" customWidth="1"/>
    <col min="1278" max="1278" width="14.140625" customWidth="1"/>
    <col min="1279" max="1279" width="15.42578125" bestFit="1" customWidth="1"/>
    <col min="1280" max="1280" width="15.140625" bestFit="1" customWidth="1"/>
    <col min="1281" max="1282" width="11.28515625" bestFit="1" customWidth="1"/>
    <col min="1283" max="1283" width="12" customWidth="1"/>
    <col min="1284" max="1284" width="13.140625" customWidth="1"/>
    <col min="1285" max="1290" width="7.7109375" customWidth="1"/>
    <col min="1291" max="1291" width="8.5703125" bestFit="1" customWidth="1"/>
    <col min="1292" max="1293" width="7.7109375" customWidth="1"/>
    <col min="1294" max="1294" width="8.5703125" bestFit="1" customWidth="1"/>
    <col min="1295" max="1295" width="7.7109375" customWidth="1"/>
    <col min="1528" max="1528" width="13.42578125" bestFit="1" customWidth="1"/>
    <col min="1529" max="1529" width="22.28515625" bestFit="1" customWidth="1"/>
    <col min="1530" max="1530" width="27.5703125" bestFit="1" customWidth="1"/>
    <col min="1531" max="1531" width="9.7109375" bestFit="1" customWidth="1"/>
    <col min="1532" max="1533" width="9.7109375" customWidth="1"/>
    <col min="1534" max="1534" width="14.140625" customWidth="1"/>
    <col min="1535" max="1535" width="15.42578125" bestFit="1" customWidth="1"/>
    <col min="1536" max="1536" width="15.140625" bestFit="1" customWidth="1"/>
    <col min="1537" max="1538" width="11.28515625" bestFit="1" customWidth="1"/>
    <col min="1539" max="1539" width="12" customWidth="1"/>
    <col min="1540" max="1540" width="13.140625" customWidth="1"/>
    <col min="1541" max="1546" width="7.7109375" customWidth="1"/>
    <col min="1547" max="1547" width="8.5703125" bestFit="1" customWidth="1"/>
    <col min="1548" max="1549" width="7.7109375" customWidth="1"/>
    <col min="1550" max="1550" width="8.5703125" bestFit="1" customWidth="1"/>
    <col min="1551" max="1551" width="7.7109375" customWidth="1"/>
    <col min="1784" max="1784" width="13.42578125" bestFit="1" customWidth="1"/>
    <col min="1785" max="1785" width="22.28515625" bestFit="1" customWidth="1"/>
    <col min="1786" max="1786" width="27.5703125" bestFit="1" customWidth="1"/>
    <col min="1787" max="1787" width="9.7109375" bestFit="1" customWidth="1"/>
    <col min="1788" max="1789" width="9.7109375" customWidth="1"/>
    <col min="1790" max="1790" width="14.140625" customWidth="1"/>
    <col min="1791" max="1791" width="15.42578125" bestFit="1" customWidth="1"/>
    <col min="1792" max="1792" width="15.140625" bestFit="1" customWidth="1"/>
    <col min="1793" max="1794" width="11.28515625" bestFit="1" customWidth="1"/>
    <col min="1795" max="1795" width="12" customWidth="1"/>
    <col min="1796" max="1796" width="13.140625" customWidth="1"/>
    <col min="1797" max="1802" width="7.7109375" customWidth="1"/>
    <col min="1803" max="1803" width="8.5703125" bestFit="1" customWidth="1"/>
    <col min="1804" max="1805" width="7.7109375" customWidth="1"/>
    <col min="1806" max="1806" width="8.5703125" bestFit="1" customWidth="1"/>
    <col min="1807" max="1807" width="7.7109375" customWidth="1"/>
    <col min="2040" max="2040" width="13.42578125" bestFit="1" customWidth="1"/>
    <col min="2041" max="2041" width="22.28515625" bestFit="1" customWidth="1"/>
    <col min="2042" max="2042" width="27.5703125" bestFit="1" customWidth="1"/>
    <col min="2043" max="2043" width="9.7109375" bestFit="1" customWidth="1"/>
    <col min="2044" max="2045" width="9.7109375" customWidth="1"/>
    <col min="2046" max="2046" width="14.140625" customWidth="1"/>
    <col min="2047" max="2047" width="15.42578125" bestFit="1" customWidth="1"/>
    <col min="2048" max="2048" width="15.140625" bestFit="1" customWidth="1"/>
    <col min="2049" max="2050" width="11.28515625" bestFit="1" customWidth="1"/>
    <col min="2051" max="2051" width="12" customWidth="1"/>
    <col min="2052" max="2052" width="13.140625" customWidth="1"/>
    <col min="2053" max="2058" width="7.7109375" customWidth="1"/>
    <col min="2059" max="2059" width="8.5703125" bestFit="1" customWidth="1"/>
    <col min="2060" max="2061" width="7.7109375" customWidth="1"/>
    <col min="2062" max="2062" width="8.5703125" bestFit="1" customWidth="1"/>
    <col min="2063" max="2063" width="7.7109375" customWidth="1"/>
    <col min="2296" max="2296" width="13.42578125" bestFit="1" customWidth="1"/>
    <col min="2297" max="2297" width="22.28515625" bestFit="1" customWidth="1"/>
    <col min="2298" max="2298" width="27.5703125" bestFit="1" customWidth="1"/>
    <col min="2299" max="2299" width="9.7109375" bestFit="1" customWidth="1"/>
    <col min="2300" max="2301" width="9.7109375" customWidth="1"/>
    <col min="2302" max="2302" width="14.140625" customWidth="1"/>
    <col min="2303" max="2303" width="15.42578125" bestFit="1" customWidth="1"/>
    <col min="2304" max="2304" width="15.140625" bestFit="1" customWidth="1"/>
    <col min="2305" max="2306" width="11.28515625" bestFit="1" customWidth="1"/>
    <col min="2307" max="2307" width="12" customWidth="1"/>
    <col min="2308" max="2308" width="13.140625" customWidth="1"/>
    <col min="2309" max="2314" width="7.7109375" customWidth="1"/>
    <col min="2315" max="2315" width="8.5703125" bestFit="1" customWidth="1"/>
    <col min="2316" max="2317" width="7.7109375" customWidth="1"/>
    <col min="2318" max="2318" width="8.5703125" bestFit="1" customWidth="1"/>
    <col min="2319" max="2319" width="7.7109375" customWidth="1"/>
    <col min="2552" max="2552" width="13.42578125" bestFit="1" customWidth="1"/>
    <col min="2553" max="2553" width="22.28515625" bestFit="1" customWidth="1"/>
    <col min="2554" max="2554" width="27.5703125" bestFit="1" customWidth="1"/>
    <col min="2555" max="2555" width="9.7109375" bestFit="1" customWidth="1"/>
    <col min="2556" max="2557" width="9.7109375" customWidth="1"/>
    <col min="2558" max="2558" width="14.140625" customWidth="1"/>
    <col min="2559" max="2559" width="15.42578125" bestFit="1" customWidth="1"/>
    <col min="2560" max="2560" width="15.140625" bestFit="1" customWidth="1"/>
    <col min="2561" max="2562" width="11.28515625" bestFit="1" customWidth="1"/>
    <col min="2563" max="2563" width="12" customWidth="1"/>
    <col min="2564" max="2564" width="13.140625" customWidth="1"/>
    <col min="2565" max="2570" width="7.7109375" customWidth="1"/>
    <col min="2571" max="2571" width="8.5703125" bestFit="1" customWidth="1"/>
    <col min="2572" max="2573" width="7.7109375" customWidth="1"/>
    <col min="2574" max="2574" width="8.5703125" bestFit="1" customWidth="1"/>
    <col min="2575" max="2575" width="7.7109375" customWidth="1"/>
    <col min="2808" max="2808" width="13.42578125" bestFit="1" customWidth="1"/>
    <col min="2809" max="2809" width="22.28515625" bestFit="1" customWidth="1"/>
    <col min="2810" max="2810" width="27.5703125" bestFit="1" customWidth="1"/>
    <col min="2811" max="2811" width="9.7109375" bestFit="1" customWidth="1"/>
    <col min="2812" max="2813" width="9.7109375" customWidth="1"/>
    <col min="2814" max="2814" width="14.140625" customWidth="1"/>
    <col min="2815" max="2815" width="15.42578125" bestFit="1" customWidth="1"/>
    <col min="2816" max="2816" width="15.140625" bestFit="1" customWidth="1"/>
    <col min="2817" max="2818" width="11.28515625" bestFit="1" customWidth="1"/>
    <col min="2819" max="2819" width="12" customWidth="1"/>
    <col min="2820" max="2820" width="13.140625" customWidth="1"/>
    <col min="2821" max="2826" width="7.7109375" customWidth="1"/>
    <col min="2827" max="2827" width="8.5703125" bestFit="1" customWidth="1"/>
    <col min="2828" max="2829" width="7.7109375" customWidth="1"/>
    <col min="2830" max="2830" width="8.5703125" bestFit="1" customWidth="1"/>
    <col min="2831" max="2831" width="7.7109375" customWidth="1"/>
    <col min="3064" max="3064" width="13.42578125" bestFit="1" customWidth="1"/>
    <col min="3065" max="3065" width="22.28515625" bestFit="1" customWidth="1"/>
    <col min="3066" max="3066" width="27.5703125" bestFit="1" customWidth="1"/>
    <col min="3067" max="3067" width="9.7109375" bestFit="1" customWidth="1"/>
    <col min="3068" max="3069" width="9.7109375" customWidth="1"/>
    <col min="3070" max="3070" width="14.140625" customWidth="1"/>
    <col min="3071" max="3071" width="15.42578125" bestFit="1" customWidth="1"/>
    <col min="3072" max="3072" width="15.140625" bestFit="1" customWidth="1"/>
    <col min="3073" max="3074" width="11.28515625" bestFit="1" customWidth="1"/>
    <col min="3075" max="3075" width="12" customWidth="1"/>
    <col min="3076" max="3076" width="13.140625" customWidth="1"/>
    <col min="3077" max="3082" width="7.7109375" customWidth="1"/>
    <col min="3083" max="3083" width="8.5703125" bestFit="1" customWidth="1"/>
    <col min="3084" max="3085" width="7.7109375" customWidth="1"/>
    <col min="3086" max="3086" width="8.5703125" bestFit="1" customWidth="1"/>
    <col min="3087" max="3087" width="7.7109375" customWidth="1"/>
    <col min="3320" max="3320" width="13.42578125" bestFit="1" customWidth="1"/>
    <col min="3321" max="3321" width="22.28515625" bestFit="1" customWidth="1"/>
    <col min="3322" max="3322" width="27.5703125" bestFit="1" customWidth="1"/>
    <col min="3323" max="3323" width="9.7109375" bestFit="1" customWidth="1"/>
    <col min="3324" max="3325" width="9.7109375" customWidth="1"/>
    <col min="3326" max="3326" width="14.140625" customWidth="1"/>
    <col min="3327" max="3327" width="15.42578125" bestFit="1" customWidth="1"/>
    <col min="3328" max="3328" width="15.140625" bestFit="1" customWidth="1"/>
    <col min="3329" max="3330" width="11.28515625" bestFit="1" customWidth="1"/>
    <col min="3331" max="3331" width="12" customWidth="1"/>
    <col min="3332" max="3332" width="13.140625" customWidth="1"/>
    <col min="3333" max="3338" width="7.7109375" customWidth="1"/>
    <col min="3339" max="3339" width="8.5703125" bestFit="1" customWidth="1"/>
    <col min="3340" max="3341" width="7.7109375" customWidth="1"/>
    <col min="3342" max="3342" width="8.5703125" bestFit="1" customWidth="1"/>
    <col min="3343" max="3343" width="7.7109375" customWidth="1"/>
    <col min="3576" max="3576" width="13.42578125" bestFit="1" customWidth="1"/>
    <col min="3577" max="3577" width="22.28515625" bestFit="1" customWidth="1"/>
    <col min="3578" max="3578" width="27.5703125" bestFit="1" customWidth="1"/>
    <col min="3579" max="3579" width="9.7109375" bestFit="1" customWidth="1"/>
    <col min="3580" max="3581" width="9.7109375" customWidth="1"/>
    <col min="3582" max="3582" width="14.140625" customWidth="1"/>
    <col min="3583" max="3583" width="15.42578125" bestFit="1" customWidth="1"/>
    <col min="3584" max="3584" width="15.140625" bestFit="1" customWidth="1"/>
    <col min="3585" max="3586" width="11.28515625" bestFit="1" customWidth="1"/>
    <col min="3587" max="3587" width="12" customWidth="1"/>
    <col min="3588" max="3588" width="13.140625" customWidth="1"/>
    <col min="3589" max="3594" width="7.7109375" customWidth="1"/>
    <col min="3595" max="3595" width="8.5703125" bestFit="1" customWidth="1"/>
    <col min="3596" max="3597" width="7.7109375" customWidth="1"/>
    <col min="3598" max="3598" width="8.5703125" bestFit="1" customWidth="1"/>
    <col min="3599" max="3599" width="7.7109375" customWidth="1"/>
    <col min="3832" max="3832" width="13.42578125" bestFit="1" customWidth="1"/>
    <col min="3833" max="3833" width="22.28515625" bestFit="1" customWidth="1"/>
    <col min="3834" max="3834" width="27.5703125" bestFit="1" customWidth="1"/>
    <col min="3835" max="3835" width="9.7109375" bestFit="1" customWidth="1"/>
    <col min="3836" max="3837" width="9.7109375" customWidth="1"/>
    <col min="3838" max="3838" width="14.140625" customWidth="1"/>
    <col min="3839" max="3839" width="15.42578125" bestFit="1" customWidth="1"/>
    <col min="3840" max="3840" width="15.140625" bestFit="1" customWidth="1"/>
    <col min="3841" max="3842" width="11.28515625" bestFit="1" customWidth="1"/>
    <col min="3843" max="3843" width="12" customWidth="1"/>
    <col min="3844" max="3844" width="13.140625" customWidth="1"/>
    <col min="3845" max="3850" width="7.7109375" customWidth="1"/>
    <col min="3851" max="3851" width="8.5703125" bestFit="1" customWidth="1"/>
    <col min="3852" max="3853" width="7.7109375" customWidth="1"/>
    <col min="3854" max="3854" width="8.5703125" bestFit="1" customWidth="1"/>
    <col min="3855" max="3855" width="7.7109375" customWidth="1"/>
    <col min="4088" max="4088" width="13.42578125" bestFit="1" customWidth="1"/>
    <col min="4089" max="4089" width="22.28515625" bestFit="1" customWidth="1"/>
    <col min="4090" max="4090" width="27.5703125" bestFit="1" customWidth="1"/>
    <col min="4091" max="4091" width="9.7109375" bestFit="1" customWidth="1"/>
    <col min="4092" max="4093" width="9.7109375" customWidth="1"/>
    <col min="4094" max="4094" width="14.140625" customWidth="1"/>
    <col min="4095" max="4095" width="15.42578125" bestFit="1" customWidth="1"/>
    <col min="4096" max="4096" width="15.140625" bestFit="1" customWidth="1"/>
    <col min="4097" max="4098" width="11.28515625" bestFit="1" customWidth="1"/>
    <col min="4099" max="4099" width="12" customWidth="1"/>
    <col min="4100" max="4100" width="13.140625" customWidth="1"/>
    <col min="4101" max="4106" width="7.7109375" customWidth="1"/>
    <col min="4107" max="4107" width="8.5703125" bestFit="1" customWidth="1"/>
    <col min="4108" max="4109" width="7.7109375" customWidth="1"/>
    <col min="4110" max="4110" width="8.5703125" bestFit="1" customWidth="1"/>
    <col min="4111" max="4111" width="7.7109375" customWidth="1"/>
    <col min="4344" max="4344" width="13.42578125" bestFit="1" customWidth="1"/>
    <col min="4345" max="4345" width="22.28515625" bestFit="1" customWidth="1"/>
    <col min="4346" max="4346" width="27.5703125" bestFit="1" customWidth="1"/>
    <col min="4347" max="4347" width="9.7109375" bestFit="1" customWidth="1"/>
    <col min="4348" max="4349" width="9.7109375" customWidth="1"/>
    <col min="4350" max="4350" width="14.140625" customWidth="1"/>
    <col min="4351" max="4351" width="15.42578125" bestFit="1" customWidth="1"/>
    <col min="4352" max="4352" width="15.140625" bestFit="1" customWidth="1"/>
    <col min="4353" max="4354" width="11.28515625" bestFit="1" customWidth="1"/>
    <col min="4355" max="4355" width="12" customWidth="1"/>
    <col min="4356" max="4356" width="13.140625" customWidth="1"/>
    <col min="4357" max="4362" width="7.7109375" customWidth="1"/>
    <col min="4363" max="4363" width="8.5703125" bestFit="1" customWidth="1"/>
    <col min="4364" max="4365" width="7.7109375" customWidth="1"/>
    <col min="4366" max="4366" width="8.5703125" bestFit="1" customWidth="1"/>
    <col min="4367" max="4367" width="7.7109375" customWidth="1"/>
    <col min="4600" max="4600" width="13.42578125" bestFit="1" customWidth="1"/>
    <col min="4601" max="4601" width="22.28515625" bestFit="1" customWidth="1"/>
    <col min="4602" max="4602" width="27.5703125" bestFit="1" customWidth="1"/>
    <col min="4603" max="4603" width="9.7109375" bestFit="1" customWidth="1"/>
    <col min="4604" max="4605" width="9.7109375" customWidth="1"/>
    <col min="4606" max="4606" width="14.140625" customWidth="1"/>
    <col min="4607" max="4607" width="15.42578125" bestFit="1" customWidth="1"/>
    <col min="4608" max="4608" width="15.140625" bestFit="1" customWidth="1"/>
    <col min="4609" max="4610" width="11.28515625" bestFit="1" customWidth="1"/>
    <col min="4611" max="4611" width="12" customWidth="1"/>
    <col min="4612" max="4612" width="13.140625" customWidth="1"/>
    <col min="4613" max="4618" width="7.7109375" customWidth="1"/>
    <col min="4619" max="4619" width="8.5703125" bestFit="1" customWidth="1"/>
    <col min="4620" max="4621" width="7.7109375" customWidth="1"/>
    <col min="4622" max="4622" width="8.5703125" bestFit="1" customWidth="1"/>
    <col min="4623" max="4623" width="7.7109375" customWidth="1"/>
    <col min="4856" max="4856" width="13.42578125" bestFit="1" customWidth="1"/>
    <col min="4857" max="4857" width="22.28515625" bestFit="1" customWidth="1"/>
    <col min="4858" max="4858" width="27.5703125" bestFit="1" customWidth="1"/>
    <col min="4859" max="4859" width="9.7109375" bestFit="1" customWidth="1"/>
    <col min="4860" max="4861" width="9.7109375" customWidth="1"/>
    <col min="4862" max="4862" width="14.140625" customWidth="1"/>
    <col min="4863" max="4863" width="15.42578125" bestFit="1" customWidth="1"/>
    <col min="4864" max="4864" width="15.140625" bestFit="1" customWidth="1"/>
    <col min="4865" max="4866" width="11.28515625" bestFit="1" customWidth="1"/>
    <col min="4867" max="4867" width="12" customWidth="1"/>
    <col min="4868" max="4868" width="13.140625" customWidth="1"/>
    <col min="4869" max="4874" width="7.7109375" customWidth="1"/>
    <col min="4875" max="4875" width="8.5703125" bestFit="1" customWidth="1"/>
    <col min="4876" max="4877" width="7.7109375" customWidth="1"/>
    <col min="4878" max="4878" width="8.5703125" bestFit="1" customWidth="1"/>
    <col min="4879" max="4879" width="7.7109375" customWidth="1"/>
    <col min="5112" max="5112" width="13.42578125" bestFit="1" customWidth="1"/>
    <col min="5113" max="5113" width="22.28515625" bestFit="1" customWidth="1"/>
    <col min="5114" max="5114" width="27.5703125" bestFit="1" customWidth="1"/>
    <col min="5115" max="5115" width="9.7109375" bestFit="1" customWidth="1"/>
    <col min="5116" max="5117" width="9.7109375" customWidth="1"/>
    <col min="5118" max="5118" width="14.140625" customWidth="1"/>
    <col min="5119" max="5119" width="15.42578125" bestFit="1" customWidth="1"/>
    <col min="5120" max="5120" width="15.140625" bestFit="1" customWidth="1"/>
    <col min="5121" max="5122" width="11.28515625" bestFit="1" customWidth="1"/>
    <col min="5123" max="5123" width="12" customWidth="1"/>
    <col min="5124" max="5124" width="13.140625" customWidth="1"/>
    <col min="5125" max="5130" width="7.7109375" customWidth="1"/>
    <col min="5131" max="5131" width="8.5703125" bestFit="1" customWidth="1"/>
    <col min="5132" max="5133" width="7.7109375" customWidth="1"/>
    <col min="5134" max="5134" width="8.5703125" bestFit="1" customWidth="1"/>
    <col min="5135" max="5135" width="7.7109375" customWidth="1"/>
    <col min="5368" max="5368" width="13.42578125" bestFit="1" customWidth="1"/>
    <col min="5369" max="5369" width="22.28515625" bestFit="1" customWidth="1"/>
    <col min="5370" max="5370" width="27.5703125" bestFit="1" customWidth="1"/>
    <col min="5371" max="5371" width="9.7109375" bestFit="1" customWidth="1"/>
    <col min="5372" max="5373" width="9.7109375" customWidth="1"/>
    <col min="5374" max="5374" width="14.140625" customWidth="1"/>
    <col min="5375" max="5375" width="15.42578125" bestFit="1" customWidth="1"/>
    <col min="5376" max="5376" width="15.140625" bestFit="1" customWidth="1"/>
    <col min="5377" max="5378" width="11.28515625" bestFit="1" customWidth="1"/>
    <col min="5379" max="5379" width="12" customWidth="1"/>
    <col min="5380" max="5380" width="13.140625" customWidth="1"/>
    <col min="5381" max="5386" width="7.7109375" customWidth="1"/>
    <col min="5387" max="5387" width="8.5703125" bestFit="1" customWidth="1"/>
    <col min="5388" max="5389" width="7.7109375" customWidth="1"/>
    <col min="5390" max="5390" width="8.5703125" bestFit="1" customWidth="1"/>
    <col min="5391" max="5391" width="7.7109375" customWidth="1"/>
    <col min="5624" max="5624" width="13.42578125" bestFit="1" customWidth="1"/>
    <col min="5625" max="5625" width="22.28515625" bestFit="1" customWidth="1"/>
    <col min="5626" max="5626" width="27.5703125" bestFit="1" customWidth="1"/>
    <col min="5627" max="5627" width="9.7109375" bestFit="1" customWidth="1"/>
    <col min="5628" max="5629" width="9.7109375" customWidth="1"/>
    <col min="5630" max="5630" width="14.140625" customWidth="1"/>
    <col min="5631" max="5631" width="15.42578125" bestFit="1" customWidth="1"/>
    <col min="5632" max="5632" width="15.140625" bestFit="1" customWidth="1"/>
    <col min="5633" max="5634" width="11.28515625" bestFit="1" customWidth="1"/>
    <col min="5635" max="5635" width="12" customWidth="1"/>
    <col min="5636" max="5636" width="13.140625" customWidth="1"/>
    <col min="5637" max="5642" width="7.7109375" customWidth="1"/>
    <col min="5643" max="5643" width="8.5703125" bestFit="1" customWidth="1"/>
    <col min="5644" max="5645" width="7.7109375" customWidth="1"/>
    <col min="5646" max="5646" width="8.5703125" bestFit="1" customWidth="1"/>
    <col min="5647" max="5647" width="7.7109375" customWidth="1"/>
    <col min="5880" max="5880" width="13.42578125" bestFit="1" customWidth="1"/>
    <col min="5881" max="5881" width="22.28515625" bestFit="1" customWidth="1"/>
    <col min="5882" max="5882" width="27.5703125" bestFit="1" customWidth="1"/>
    <col min="5883" max="5883" width="9.7109375" bestFit="1" customWidth="1"/>
    <col min="5884" max="5885" width="9.7109375" customWidth="1"/>
    <col min="5886" max="5886" width="14.140625" customWidth="1"/>
    <col min="5887" max="5887" width="15.42578125" bestFit="1" customWidth="1"/>
    <col min="5888" max="5888" width="15.140625" bestFit="1" customWidth="1"/>
    <col min="5889" max="5890" width="11.28515625" bestFit="1" customWidth="1"/>
    <col min="5891" max="5891" width="12" customWidth="1"/>
    <col min="5892" max="5892" width="13.140625" customWidth="1"/>
    <col min="5893" max="5898" width="7.7109375" customWidth="1"/>
    <col min="5899" max="5899" width="8.5703125" bestFit="1" customWidth="1"/>
    <col min="5900" max="5901" width="7.7109375" customWidth="1"/>
    <col min="5902" max="5902" width="8.5703125" bestFit="1" customWidth="1"/>
    <col min="5903" max="5903" width="7.7109375" customWidth="1"/>
    <col min="6136" max="6136" width="13.42578125" bestFit="1" customWidth="1"/>
    <col min="6137" max="6137" width="22.28515625" bestFit="1" customWidth="1"/>
    <col min="6138" max="6138" width="27.5703125" bestFit="1" customWidth="1"/>
    <col min="6139" max="6139" width="9.7109375" bestFit="1" customWidth="1"/>
    <col min="6140" max="6141" width="9.7109375" customWidth="1"/>
    <col min="6142" max="6142" width="14.140625" customWidth="1"/>
    <col min="6143" max="6143" width="15.42578125" bestFit="1" customWidth="1"/>
    <col min="6144" max="6144" width="15.140625" bestFit="1" customWidth="1"/>
    <col min="6145" max="6146" width="11.28515625" bestFit="1" customWidth="1"/>
    <col min="6147" max="6147" width="12" customWidth="1"/>
    <col min="6148" max="6148" width="13.140625" customWidth="1"/>
    <col min="6149" max="6154" width="7.7109375" customWidth="1"/>
    <col min="6155" max="6155" width="8.5703125" bestFit="1" customWidth="1"/>
    <col min="6156" max="6157" width="7.7109375" customWidth="1"/>
    <col min="6158" max="6158" width="8.5703125" bestFit="1" customWidth="1"/>
    <col min="6159" max="6159" width="7.7109375" customWidth="1"/>
    <col min="6392" max="6392" width="13.42578125" bestFit="1" customWidth="1"/>
    <col min="6393" max="6393" width="22.28515625" bestFit="1" customWidth="1"/>
    <col min="6394" max="6394" width="27.5703125" bestFit="1" customWidth="1"/>
    <col min="6395" max="6395" width="9.7109375" bestFit="1" customWidth="1"/>
    <col min="6396" max="6397" width="9.7109375" customWidth="1"/>
    <col min="6398" max="6398" width="14.140625" customWidth="1"/>
    <col min="6399" max="6399" width="15.42578125" bestFit="1" customWidth="1"/>
    <col min="6400" max="6400" width="15.140625" bestFit="1" customWidth="1"/>
    <col min="6401" max="6402" width="11.28515625" bestFit="1" customWidth="1"/>
    <col min="6403" max="6403" width="12" customWidth="1"/>
    <col min="6404" max="6404" width="13.140625" customWidth="1"/>
    <col min="6405" max="6410" width="7.7109375" customWidth="1"/>
    <col min="6411" max="6411" width="8.5703125" bestFit="1" customWidth="1"/>
    <col min="6412" max="6413" width="7.7109375" customWidth="1"/>
    <col min="6414" max="6414" width="8.5703125" bestFit="1" customWidth="1"/>
    <col min="6415" max="6415" width="7.7109375" customWidth="1"/>
    <col min="6648" max="6648" width="13.42578125" bestFit="1" customWidth="1"/>
    <col min="6649" max="6649" width="22.28515625" bestFit="1" customWidth="1"/>
    <col min="6650" max="6650" width="27.5703125" bestFit="1" customWidth="1"/>
    <col min="6651" max="6651" width="9.7109375" bestFit="1" customWidth="1"/>
    <col min="6652" max="6653" width="9.7109375" customWidth="1"/>
    <col min="6654" max="6654" width="14.140625" customWidth="1"/>
    <col min="6655" max="6655" width="15.42578125" bestFit="1" customWidth="1"/>
    <col min="6656" max="6656" width="15.140625" bestFit="1" customWidth="1"/>
    <col min="6657" max="6658" width="11.28515625" bestFit="1" customWidth="1"/>
    <col min="6659" max="6659" width="12" customWidth="1"/>
    <col min="6660" max="6660" width="13.140625" customWidth="1"/>
    <col min="6661" max="6666" width="7.7109375" customWidth="1"/>
    <col min="6667" max="6667" width="8.5703125" bestFit="1" customWidth="1"/>
    <col min="6668" max="6669" width="7.7109375" customWidth="1"/>
    <col min="6670" max="6670" width="8.5703125" bestFit="1" customWidth="1"/>
    <col min="6671" max="6671" width="7.7109375" customWidth="1"/>
    <col min="6904" max="6904" width="13.42578125" bestFit="1" customWidth="1"/>
    <col min="6905" max="6905" width="22.28515625" bestFit="1" customWidth="1"/>
    <col min="6906" max="6906" width="27.5703125" bestFit="1" customWidth="1"/>
    <col min="6907" max="6907" width="9.7109375" bestFit="1" customWidth="1"/>
    <col min="6908" max="6909" width="9.7109375" customWidth="1"/>
    <col min="6910" max="6910" width="14.140625" customWidth="1"/>
    <col min="6911" max="6911" width="15.42578125" bestFit="1" customWidth="1"/>
    <col min="6912" max="6912" width="15.140625" bestFit="1" customWidth="1"/>
    <col min="6913" max="6914" width="11.28515625" bestFit="1" customWidth="1"/>
    <col min="6915" max="6915" width="12" customWidth="1"/>
    <col min="6916" max="6916" width="13.140625" customWidth="1"/>
    <col min="6917" max="6922" width="7.7109375" customWidth="1"/>
    <col min="6923" max="6923" width="8.5703125" bestFit="1" customWidth="1"/>
    <col min="6924" max="6925" width="7.7109375" customWidth="1"/>
    <col min="6926" max="6926" width="8.5703125" bestFit="1" customWidth="1"/>
    <col min="6927" max="6927" width="7.7109375" customWidth="1"/>
    <col min="7160" max="7160" width="13.42578125" bestFit="1" customWidth="1"/>
    <col min="7161" max="7161" width="22.28515625" bestFit="1" customWidth="1"/>
    <col min="7162" max="7162" width="27.5703125" bestFit="1" customWidth="1"/>
    <col min="7163" max="7163" width="9.7109375" bestFit="1" customWidth="1"/>
    <col min="7164" max="7165" width="9.7109375" customWidth="1"/>
    <col min="7166" max="7166" width="14.140625" customWidth="1"/>
    <col min="7167" max="7167" width="15.42578125" bestFit="1" customWidth="1"/>
    <col min="7168" max="7168" width="15.140625" bestFit="1" customWidth="1"/>
    <col min="7169" max="7170" width="11.28515625" bestFit="1" customWidth="1"/>
    <col min="7171" max="7171" width="12" customWidth="1"/>
    <col min="7172" max="7172" width="13.140625" customWidth="1"/>
    <col min="7173" max="7178" width="7.7109375" customWidth="1"/>
    <col min="7179" max="7179" width="8.5703125" bestFit="1" customWidth="1"/>
    <col min="7180" max="7181" width="7.7109375" customWidth="1"/>
    <col min="7182" max="7182" width="8.5703125" bestFit="1" customWidth="1"/>
    <col min="7183" max="7183" width="7.7109375" customWidth="1"/>
    <col min="7416" max="7416" width="13.42578125" bestFit="1" customWidth="1"/>
    <col min="7417" max="7417" width="22.28515625" bestFit="1" customWidth="1"/>
    <col min="7418" max="7418" width="27.5703125" bestFit="1" customWidth="1"/>
    <col min="7419" max="7419" width="9.7109375" bestFit="1" customWidth="1"/>
    <col min="7420" max="7421" width="9.7109375" customWidth="1"/>
    <col min="7422" max="7422" width="14.140625" customWidth="1"/>
    <col min="7423" max="7423" width="15.42578125" bestFit="1" customWidth="1"/>
    <col min="7424" max="7424" width="15.140625" bestFit="1" customWidth="1"/>
    <col min="7425" max="7426" width="11.28515625" bestFit="1" customWidth="1"/>
    <col min="7427" max="7427" width="12" customWidth="1"/>
    <col min="7428" max="7428" width="13.140625" customWidth="1"/>
    <col min="7429" max="7434" width="7.7109375" customWidth="1"/>
    <col min="7435" max="7435" width="8.5703125" bestFit="1" customWidth="1"/>
    <col min="7436" max="7437" width="7.7109375" customWidth="1"/>
    <col min="7438" max="7438" width="8.5703125" bestFit="1" customWidth="1"/>
    <col min="7439" max="7439" width="7.7109375" customWidth="1"/>
    <col min="7672" max="7672" width="13.42578125" bestFit="1" customWidth="1"/>
    <col min="7673" max="7673" width="22.28515625" bestFit="1" customWidth="1"/>
    <col min="7674" max="7674" width="27.5703125" bestFit="1" customWidth="1"/>
    <col min="7675" max="7675" width="9.7109375" bestFit="1" customWidth="1"/>
    <col min="7676" max="7677" width="9.7109375" customWidth="1"/>
    <col min="7678" max="7678" width="14.140625" customWidth="1"/>
    <col min="7679" max="7679" width="15.42578125" bestFit="1" customWidth="1"/>
    <col min="7680" max="7680" width="15.140625" bestFit="1" customWidth="1"/>
    <col min="7681" max="7682" width="11.28515625" bestFit="1" customWidth="1"/>
    <col min="7683" max="7683" width="12" customWidth="1"/>
    <col min="7684" max="7684" width="13.140625" customWidth="1"/>
    <col min="7685" max="7690" width="7.7109375" customWidth="1"/>
    <col min="7691" max="7691" width="8.5703125" bestFit="1" customWidth="1"/>
    <col min="7692" max="7693" width="7.7109375" customWidth="1"/>
    <col min="7694" max="7694" width="8.5703125" bestFit="1" customWidth="1"/>
    <col min="7695" max="7695" width="7.7109375" customWidth="1"/>
    <col min="7928" max="7928" width="13.42578125" bestFit="1" customWidth="1"/>
    <col min="7929" max="7929" width="22.28515625" bestFit="1" customWidth="1"/>
    <col min="7930" max="7930" width="27.5703125" bestFit="1" customWidth="1"/>
    <col min="7931" max="7931" width="9.7109375" bestFit="1" customWidth="1"/>
    <col min="7932" max="7933" width="9.7109375" customWidth="1"/>
    <col min="7934" max="7934" width="14.140625" customWidth="1"/>
    <col min="7935" max="7935" width="15.42578125" bestFit="1" customWidth="1"/>
    <col min="7936" max="7936" width="15.140625" bestFit="1" customWidth="1"/>
    <col min="7937" max="7938" width="11.28515625" bestFit="1" customWidth="1"/>
    <col min="7939" max="7939" width="12" customWidth="1"/>
    <col min="7940" max="7940" width="13.140625" customWidth="1"/>
    <col min="7941" max="7946" width="7.7109375" customWidth="1"/>
    <col min="7947" max="7947" width="8.5703125" bestFit="1" customWidth="1"/>
    <col min="7948" max="7949" width="7.7109375" customWidth="1"/>
    <col min="7950" max="7950" width="8.5703125" bestFit="1" customWidth="1"/>
    <col min="7951" max="7951" width="7.7109375" customWidth="1"/>
    <col min="8184" max="8184" width="13.42578125" bestFit="1" customWidth="1"/>
    <col min="8185" max="8185" width="22.28515625" bestFit="1" customWidth="1"/>
    <col min="8186" max="8186" width="27.5703125" bestFit="1" customWidth="1"/>
    <col min="8187" max="8187" width="9.7109375" bestFit="1" customWidth="1"/>
    <col min="8188" max="8189" width="9.7109375" customWidth="1"/>
    <col min="8190" max="8190" width="14.140625" customWidth="1"/>
    <col min="8191" max="8191" width="15.42578125" bestFit="1" customWidth="1"/>
    <col min="8192" max="8192" width="15.140625" bestFit="1" customWidth="1"/>
    <col min="8193" max="8194" width="11.28515625" bestFit="1" customWidth="1"/>
    <col min="8195" max="8195" width="12" customWidth="1"/>
    <col min="8196" max="8196" width="13.140625" customWidth="1"/>
    <col min="8197" max="8202" width="7.7109375" customWidth="1"/>
    <col min="8203" max="8203" width="8.5703125" bestFit="1" customWidth="1"/>
    <col min="8204" max="8205" width="7.7109375" customWidth="1"/>
    <col min="8206" max="8206" width="8.5703125" bestFit="1" customWidth="1"/>
    <col min="8207" max="8207" width="7.7109375" customWidth="1"/>
    <col min="8440" max="8440" width="13.42578125" bestFit="1" customWidth="1"/>
    <col min="8441" max="8441" width="22.28515625" bestFit="1" customWidth="1"/>
    <col min="8442" max="8442" width="27.5703125" bestFit="1" customWidth="1"/>
    <col min="8443" max="8443" width="9.7109375" bestFit="1" customWidth="1"/>
    <col min="8444" max="8445" width="9.7109375" customWidth="1"/>
    <col min="8446" max="8446" width="14.140625" customWidth="1"/>
    <col min="8447" max="8447" width="15.42578125" bestFit="1" customWidth="1"/>
    <col min="8448" max="8448" width="15.140625" bestFit="1" customWidth="1"/>
    <col min="8449" max="8450" width="11.28515625" bestFit="1" customWidth="1"/>
    <col min="8451" max="8451" width="12" customWidth="1"/>
    <col min="8452" max="8452" width="13.140625" customWidth="1"/>
    <col min="8453" max="8458" width="7.7109375" customWidth="1"/>
    <col min="8459" max="8459" width="8.5703125" bestFit="1" customWidth="1"/>
    <col min="8460" max="8461" width="7.7109375" customWidth="1"/>
    <col min="8462" max="8462" width="8.5703125" bestFit="1" customWidth="1"/>
    <col min="8463" max="8463" width="7.7109375" customWidth="1"/>
    <col min="8696" max="8696" width="13.42578125" bestFit="1" customWidth="1"/>
    <col min="8697" max="8697" width="22.28515625" bestFit="1" customWidth="1"/>
    <col min="8698" max="8698" width="27.5703125" bestFit="1" customWidth="1"/>
    <col min="8699" max="8699" width="9.7109375" bestFit="1" customWidth="1"/>
    <col min="8700" max="8701" width="9.7109375" customWidth="1"/>
    <col min="8702" max="8702" width="14.140625" customWidth="1"/>
    <col min="8703" max="8703" width="15.42578125" bestFit="1" customWidth="1"/>
    <col min="8704" max="8704" width="15.140625" bestFit="1" customWidth="1"/>
    <col min="8705" max="8706" width="11.28515625" bestFit="1" customWidth="1"/>
    <col min="8707" max="8707" width="12" customWidth="1"/>
    <col min="8708" max="8708" width="13.140625" customWidth="1"/>
    <col min="8709" max="8714" width="7.7109375" customWidth="1"/>
    <col min="8715" max="8715" width="8.5703125" bestFit="1" customWidth="1"/>
    <col min="8716" max="8717" width="7.7109375" customWidth="1"/>
    <col min="8718" max="8718" width="8.5703125" bestFit="1" customWidth="1"/>
    <col min="8719" max="8719" width="7.7109375" customWidth="1"/>
    <col min="8952" max="8952" width="13.42578125" bestFit="1" customWidth="1"/>
    <col min="8953" max="8953" width="22.28515625" bestFit="1" customWidth="1"/>
    <col min="8954" max="8954" width="27.5703125" bestFit="1" customWidth="1"/>
    <col min="8955" max="8955" width="9.7109375" bestFit="1" customWidth="1"/>
    <col min="8956" max="8957" width="9.7109375" customWidth="1"/>
    <col min="8958" max="8958" width="14.140625" customWidth="1"/>
    <col min="8959" max="8959" width="15.42578125" bestFit="1" customWidth="1"/>
    <col min="8960" max="8960" width="15.140625" bestFit="1" customWidth="1"/>
    <col min="8961" max="8962" width="11.28515625" bestFit="1" customWidth="1"/>
    <col min="8963" max="8963" width="12" customWidth="1"/>
    <col min="8964" max="8964" width="13.140625" customWidth="1"/>
    <col min="8965" max="8970" width="7.7109375" customWidth="1"/>
    <col min="8971" max="8971" width="8.5703125" bestFit="1" customWidth="1"/>
    <col min="8972" max="8973" width="7.7109375" customWidth="1"/>
    <col min="8974" max="8974" width="8.5703125" bestFit="1" customWidth="1"/>
    <col min="8975" max="8975" width="7.7109375" customWidth="1"/>
    <col min="9208" max="9208" width="13.42578125" bestFit="1" customWidth="1"/>
    <col min="9209" max="9209" width="22.28515625" bestFit="1" customWidth="1"/>
    <col min="9210" max="9210" width="27.5703125" bestFit="1" customWidth="1"/>
    <col min="9211" max="9211" width="9.7109375" bestFit="1" customWidth="1"/>
    <col min="9212" max="9213" width="9.7109375" customWidth="1"/>
    <col min="9214" max="9214" width="14.140625" customWidth="1"/>
    <col min="9215" max="9215" width="15.42578125" bestFit="1" customWidth="1"/>
    <col min="9216" max="9216" width="15.140625" bestFit="1" customWidth="1"/>
    <col min="9217" max="9218" width="11.28515625" bestFit="1" customWidth="1"/>
    <col min="9219" max="9219" width="12" customWidth="1"/>
    <col min="9220" max="9220" width="13.140625" customWidth="1"/>
    <col min="9221" max="9226" width="7.7109375" customWidth="1"/>
    <col min="9227" max="9227" width="8.5703125" bestFit="1" customWidth="1"/>
    <col min="9228" max="9229" width="7.7109375" customWidth="1"/>
    <col min="9230" max="9230" width="8.5703125" bestFit="1" customWidth="1"/>
    <col min="9231" max="9231" width="7.7109375" customWidth="1"/>
    <col min="9464" max="9464" width="13.42578125" bestFit="1" customWidth="1"/>
    <col min="9465" max="9465" width="22.28515625" bestFit="1" customWidth="1"/>
    <col min="9466" max="9466" width="27.5703125" bestFit="1" customWidth="1"/>
    <col min="9467" max="9467" width="9.7109375" bestFit="1" customWidth="1"/>
    <col min="9468" max="9469" width="9.7109375" customWidth="1"/>
    <col min="9470" max="9470" width="14.140625" customWidth="1"/>
    <col min="9471" max="9471" width="15.42578125" bestFit="1" customWidth="1"/>
    <col min="9472" max="9472" width="15.140625" bestFit="1" customWidth="1"/>
    <col min="9473" max="9474" width="11.28515625" bestFit="1" customWidth="1"/>
    <col min="9475" max="9475" width="12" customWidth="1"/>
    <col min="9476" max="9476" width="13.140625" customWidth="1"/>
    <col min="9477" max="9482" width="7.7109375" customWidth="1"/>
    <col min="9483" max="9483" width="8.5703125" bestFit="1" customWidth="1"/>
    <col min="9484" max="9485" width="7.7109375" customWidth="1"/>
    <col min="9486" max="9486" width="8.5703125" bestFit="1" customWidth="1"/>
    <col min="9487" max="9487" width="7.7109375" customWidth="1"/>
    <col min="9720" max="9720" width="13.42578125" bestFit="1" customWidth="1"/>
    <col min="9721" max="9721" width="22.28515625" bestFit="1" customWidth="1"/>
    <col min="9722" max="9722" width="27.5703125" bestFit="1" customWidth="1"/>
    <col min="9723" max="9723" width="9.7109375" bestFit="1" customWidth="1"/>
    <col min="9724" max="9725" width="9.7109375" customWidth="1"/>
    <col min="9726" max="9726" width="14.140625" customWidth="1"/>
    <col min="9727" max="9727" width="15.42578125" bestFit="1" customWidth="1"/>
    <col min="9728" max="9728" width="15.140625" bestFit="1" customWidth="1"/>
    <col min="9729" max="9730" width="11.28515625" bestFit="1" customWidth="1"/>
    <col min="9731" max="9731" width="12" customWidth="1"/>
    <col min="9732" max="9732" width="13.140625" customWidth="1"/>
    <col min="9733" max="9738" width="7.7109375" customWidth="1"/>
    <col min="9739" max="9739" width="8.5703125" bestFit="1" customWidth="1"/>
    <col min="9740" max="9741" width="7.7109375" customWidth="1"/>
    <col min="9742" max="9742" width="8.5703125" bestFit="1" customWidth="1"/>
    <col min="9743" max="9743" width="7.7109375" customWidth="1"/>
    <col min="9976" max="9976" width="13.42578125" bestFit="1" customWidth="1"/>
    <col min="9977" max="9977" width="22.28515625" bestFit="1" customWidth="1"/>
    <col min="9978" max="9978" width="27.5703125" bestFit="1" customWidth="1"/>
    <col min="9979" max="9979" width="9.7109375" bestFit="1" customWidth="1"/>
    <col min="9980" max="9981" width="9.7109375" customWidth="1"/>
    <col min="9982" max="9982" width="14.140625" customWidth="1"/>
    <col min="9983" max="9983" width="15.42578125" bestFit="1" customWidth="1"/>
    <col min="9984" max="9984" width="15.140625" bestFit="1" customWidth="1"/>
    <col min="9985" max="9986" width="11.28515625" bestFit="1" customWidth="1"/>
    <col min="9987" max="9987" width="12" customWidth="1"/>
    <col min="9988" max="9988" width="13.140625" customWidth="1"/>
    <col min="9989" max="9994" width="7.7109375" customWidth="1"/>
    <col min="9995" max="9995" width="8.5703125" bestFit="1" customWidth="1"/>
    <col min="9996" max="9997" width="7.7109375" customWidth="1"/>
    <col min="9998" max="9998" width="8.5703125" bestFit="1" customWidth="1"/>
    <col min="9999" max="9999" width="7.7109375" customWidth="1"/>
    <col min="10232" max="10232" width="13.42578125" bestFit="1" customWidth="1"/>
    <col min="10233" max="10233" width="22.28515625" bestFit="1" customWidth="1"/>
    <col min="10234" max="10234" width="27.5703125" bestFit="1" customWidth="1"/>
    <col min="10235" max="10235" width="9.7109375" bestFit="1" customWidth="1"/>
    <col min="10236" max="10237" width="9.7109375" customWidth="1"/>
    <col min="10238" max="10238" width="14.140625" customWidth="1"/>
    <col min="10239" max="10239" width="15.42578125" bestFit="1" customWidth="1"/>
    <col min="10240" max="10240" width="15.140625" bestFit="1" customWidth="1"/>
    <col min="10241" max="10242" width="11.28515625" bestFit="1" customWidth="1"/>
    <col min="10243" max="10243" width="12" customWidth="1"/>
    <col min="10244" max="10244" width="13.140625" customWidth="1"/>
    <col min="10245" max="10250" width="7.7109375" customWidth="1"/>
    <col min="10251" max="10251" width="8.5703125" bestFit="1" customWidth="1"/>
    <col min="10252" max="10253" width="7.7109375" customWidth="1"/>
    <col min="10254" max="10254" width="8.5703125" bestFit="1" customWidth="1"/>
    <col min="10255" max="10255" width="7.7109375" customWidth="1"/>
    <col min="10488" max="10488" width="13.42578125" bestFit="1" customWidth="1"/>
    <col min="10489" max="10489" width="22.28515625" bestFit="1" customWidth="1"/>
    <col min="10490" max="10490" width="27.5703125" bestFit="1" customWidth="1"/>
    <col min="10491" max="10491" width="9.7109375" bestFit="1" customWidth="1"/>
    <col min="10492" max="10493" width="9.7109375" customWidth="1"/>
    <col min="10494" max="10494" width="14.140625" customWidth="1"/>
    <col min="10495" max="10495" width="15.42578125" bestFit="1" customWidth="1"/>
    <col min="10496" max="10496" width="15.140625" bestFit="1" customWidth="1"/>
    <col min="10497" max="10498" width="11.28515625" bestFit="1" customWidth="1"/>
    <col min="10499" max="10499" width="12" customWidth="1"/>
    <col min="10500" max="10500" width="13.140625" customWidth="1"/>
    <col min="10501" max="10506" width="7.7109375" customWidth="1"/>
    <col min="10507" max="10507" width="8.5703125" bestFit="1" customWidth="1"/>
    <col min="10508" max="10509" width="7.7109375" customWidth="1"/>
    <col min="10510" max="10510" width="8.5703125" bestFit="1" customWidth="1"/>
    <col min="10511" max="10511" width="7.7109375" customWidth="1"/>
    <col min="10744" max="10744" width="13.42578125" bestFit="1" customWidth="1"/>
    <col min="10745" max="10745" width="22.28515625" bestFit="1" customWidth="1"/>
    <col min="10746" max="10746" width="27.5703125" bestFit="1" customWidth="1"/>
    <col min="10747" max="10747" width="9.7109375" bestFit="1" customWidth="1"/>
    <col min="10748" max="10749" width="9.7109375" customWidth="1"/>
    <col min="10750" max="10750" width="14.140625" customWidth="1"/>
    <col min="10751" max="10751" width="15.42578125" bestFit="1" customWidth="1"/>
    <col min="10752" max="10752" width="15.140625" bestFit="1" customWidth="1"/>
    <col min="10753" max="10754" width="11.28515625" bestFit="1" customWidth="1"/>
    <col min="10755" max="10755" width="12" customWidth="1"/>
    <col min="10756" max="10756" width="13.140625" customWidth="1"/>
    <col min="10757" max="10762" width="7.7109375" customWidth="1"/>
    <col min="10763" max="10763" width="8.5703125" bestFit="1" customWidth="1"/>
    <col min="10764" max="10765" width="7.7109375" customWidth="1"/>
    <col min="10766" max="10766" width="8.5703125" bestFit="1" customWidth="1"/>
    <col min="10767" max="10767" width="7.7109375" customWidth="1"/>
    <col min="11000" max="11000" width="13.42578125" bestFit="1" customWidth="1"/>
    <col min="11001" max="11001" width="22.28515625" bestFit="1" customWidth="1"/>
    <col min="11002" max="11002" width="27.5703125" bestFit="1" customWidth="1"/>
    <col min="11003" max="11003" width="9.7109375" bestFit="1" customWidth="1"/>
    <col min="11004" max="11005" width="9.7109375" customWidth="1"/>
    <col min="11006" max="11006" width="14.140625" customWidth="1"/>
    <col min="11007" max="11007" width="15.42578125" bestFit="1" customWidth="1"/>
    <col min="11008" max="11008" width="15.140625" bestFit="1" customWidth="1"/>
    <col min="11009" max="11010" width="11.28515625" bestFit="1" customWidth="1"/>
    <col min="11011" max="11011" width="12" customWidth="1"/>
    <col min="11012" max="11012" width="13.140625" customWidth="1"/>
    <col min="11013" max="11018" width="7.7109375" customWidth="1"/>
    <col min="11019" max="11019" width="8.5703125" bestFit="1" customWidth="1"/>
    <col min="11020" max="11021" width="7.7109375" customWidth="1"/>
    <col min="11022" max="11022" width="8.5703125" bestFit="1" customWidth="1"/>
    <col min="11023" max="11023" width="7.7109375" customWidth="1"/>
    <col min="11256" max="11256" width="13.42578125" bestFit="1" customWidth="1"/>
    <col min="11257" max="11257" width="22.28515625" bestFit="1" customWidth="1"/>
    <col min="11258" max="11258" width="27.5703125" bestFit="1" customWidth="1"/>
    <col min="11259" max="11259" width="9.7109375" bestFit="1" customWidth="1"/>
    <col min="11260" max="11261" width="9.7109375" customWidth="1"/>
    <col min="11262" max="11262" width="14.140625" customWidth="1"/>
    <col min="11263" max="11263" width="15.42578125" bestFit="1" customWidth="1"/>
    <col min="11264" max="11264" width="15.140625" bestFit="1" customWidth="1"/>
    <col min="11265" max="11266" width="11.28515625" bestFit="1" customWidth="1"/>
    <col min="11267" max="11267" width="12" customWidth="1"/>
    <col min="11268" max="11268" width="13.140625" customWidth="1"/>
    <col min="11269" max="11274" width="7.7109375" customWidth="1"/>
    <col min="11275" max="11275" width="8.5703125" bestFit="1" customWidth="1"/>
    <col min="11276" max="11277" width="7.7109375" customWidth="1"/>
    <col min="11278" max="11278" width="8.5703125" bestFit="1" customWidth="1"/>
    <col min="11279" max="11279" width="7.7109375" customWidth="1"/>
    <col min="11512" max="11512" width="13.42578125" bestFit="1" customWidth="1"/>
    <col min="11513" max="11513" width="22.28515625" bestFit="1" customWidth="1"/>
    <col min="11514" max="11514" width="27.5703125" bestFit="1" customWidth="1"/>
    <col min="11515" max="11515" width="9.7109375" bestFit="1" customWidth="1"/>
    <col min="11516" max="11517" width="9.7109375" customWidth="1"/>
    <col min="11518" max="11518" width="14.140625" customWidth="1"/>
    <col min="11519" max="11519" width="15.42578125" bestFit="1" customWidth="1"/>
    <col min="11520" max="11520" width="15.140625" bestFit="1" customWidth="1"/>
    <col min="11521" max="11522" width="11.28515625" bestFit="1" customWidth="1"/>
    <col min="11523" max="11523" width="12" customWidth="1"/>
    <col min="11524" max="11524" width="13.140625" customWidth="1"/>
    <col min="11525" max="11530" width="7.7109375" customWidth="1"/>
    <col min="11531" max="11531" width="8.5703125" bestFit="1" customWidth="1"/>
    <col min="11532" max="11533" width="7.7109375" customWidth="1"/>
    <col min="11534" max="11534" width="8.5703125" bestFit="1" customWidth="1"/>
    <col min="11535" max="11535" width="7.7109375" customWidth="1"/>
    <col min="11768" max="11768" width="13.42578125" bestFit="1" customWidth="1"/>
    <col min="11769" max="11769" width="22.28515625" bestFit="1" customWidth="1"/>
    <col min="11770" max="11770" width="27.5703125" bestFit="1" customWidth="1"/>
    <col min="11771" max="11771" width="9.7109375" bestFit="1" customWidth="1"/>
    <col min="11772" max="11773" width="9.7109375" customWidth="1"/>
    <col min="11774" max="11774" width="14.140625" customWidth="1"/>
    <col min="11775" max="11775" width="15.42578125" bestFit="1" customWidth="1"/>
    <col min="11776" max="11776" width="15.140625" bestFit="1" customWidth="1"/>
    <col min="11777" max="11778" width="11.28515625" bestFit="1" customWidth="1"/>
    <col min="11779" max="11779" width="12" customWidth="1"/>
    <col min="11780" max="11780" width="13.140625" customWidth="1"/>
    <col min="11781" max="11786" width="7.7109375" customWidth="1"/>
    <col min="11787" max="11787" width="8.5703125" bestFit="1" customWidth="1"/>
    <col min="11788" max="11789" width="7.7109375" customWidth="1"/>
    <col min="11790" max="11790" width="8.5703125" bestFit="1" customWidth="1"/>
    <col min="11791" max="11791" width="7.7109375" customWidth="1"/>
    <col min="12024" max="12024" width="13.42578125" bestFit="1" customWidth="1"/>
    <col min="12025" max="12025" width="22.28515625" bestFit="1" customWidth="1"/>
    <col min="12026" max="12026" width="27.5703125" bestFit="1" customWidth="1"/>
    <col min="12027" max="12027" width="9.7109375" bestFit="1" customWidth="1"/>
    <col min="12028" max="12029" width="9.7109375" customWidth="1"/>
    <col min="12030" max="12030" width="14.140625" customWidth="1"/>
    <col min="12031" max="12031" width="15.42578125" bestFit="1" customWidth="1"/>
    <col min="12032" max="12032" width="15.140625" bestFit="1" customWidth="1"/>
    <col min="12033" max="12034" width="11.28515625" bestFit="1" customWidth="1"/>
    <col min="12035" max="12035" width="12" customWidth="1"/>
    <col min="12036" max="12036" width="13.140625" customWidth="1"/>
    <col min="12037" max="12042" width="7.7109375" customWidth="1"/>
    <col min="12043" max="12043" width="8.5703125" bestFit="1" customWidth="1"/>
    <col min="12044" max="12045" width="7.7109375" customWidth="1"/>
    <col min="12046" max="12046" width="8.5703125" bestFit="1" customWidth="1"/>
    <col min="12047" max="12047" width="7.7109375" customWidth="1"/>
    <col min="12280" max="12280" width="13.42578125" bestFit="1" customWidth="1"/>
    <col min="12281" max="12281" width="22.28515625" bestFit="1" customWidth="1"/>
    <col min="12282" max="12282" width="27.5703125" bestFit="1" customWidth="1"/>
    <col min="12283" max="12283" width="9.7109375" bestFit="1" customWidth="1"/>
    <col min="12284" max="12285" width="9.7109375" customWidth="1"/>
    <col min="12286" max="12286" width="14.140625" customWidth="1"/>
    <col min="12287" max="12287" width="15.42578125" bestFit="1" customWidth="1"/>
    <col min="12288" max="12288" width="15.140625" bestFit="1" customWidth="1"/>
    <col min="12289" max="12290" width="11.28515625" bestFit="1" customWidth="1"/>
    <col min="12291" max="12291" width="12" customWidth="1"/>
    <col min="12292" max="12292" width="13.140625" customWidth="1"/>
    <col min="12293" max="12298" width="7.7109375" customWidth="1"/>
    <col min="12299" max="12299" width="8.5703125" bestFit="1" customWidth="1"/>
    <col min="12300" max="12301" width="7.7109375" customWidth="1"/>
    <col min="12302" max="12302" width="8.5703125" bestFit="1" customWidth="1"/>
    <col min="12303" max="12303" width="7.7109375" customWidth="1"/>
    <col min="12536" max="12536" width="13.42578125" bestFit="1" customWidth="1"/>
    <col min="12537" max="12537" width="22.28515625" bestFit="1" customWidth="1"/>
    <col min="12538" max="12538" width="27.5703125" bestFit="1" customWidth="1"/>
    <col min="12539" max="12539" width="9.7109375" bestFit="1" customWidth="1"/>
    <col min="12540" max="12541" width="9.7109375" customWidth="1"/>
    <col min="12542" max="12542" width="14.140625" customWidth="1"/>
    <col min="12543" max="12543" width="15.42578125" bestFit="1" customWidth="1"/>
    <col min="12544" max="12544" width="15.140625" bestFit="1" customWidth="1"/>
    <col min="12545" max="12546" width="11.28515625" bestFit="1" customWidth="1"/>
    <col min="12547" max="12547" width="12" customWidth="1"/>
    <col min="12548" max="12548" width="13.140625" customWidth="1"/>
    <col min="12549" max="12554" width="7.7109375" customWidth="1"/>
    <col min="12555" max="12555" width="8.5703125" bestFit="1" customWidth="1"/>
    <col min="12556" max="12557" width="7.7109375" customWidth="1"/>
    <col min="12558" max="12558" width="8.5703125" bestFit="1" customWidth="1"/>
    <col min="12559" max="12559" width="7.7109375" customWidth="1"/>
    <col min="12792" max="12792" width="13.42578125" bestFit="1" customWidth="1"/>
    <col min="12793" max="12793" width="22.28515625" bestFit="1" customWidth="1"/>
    <col min="12794" max="12794" width="27.5703125" bestFit="1" customWidth="1"/>
    <col min="12795" max="12795" width="9.7109375" bestFit="1" customWidth="1"/>
    <col min="12796" max="12797" width="9.7109375" customWidth="1"/>
    <col min="12798" max="12798" width="14.140625" customWidth="1"/>
    <col min="12799" max="12799" width="15.42578125" bestFit="1" customWidth="1"/>
    <col min="12800" max="12800" width="15.140625" bestFit="1" customWidth="1"/>
    <col min="12801" max="12802" width="11.28515625" bestFit="1" customWidth="1"/>
    <col min="12803" max="12803" width="12" customWidth="1"/>
    <col min="12804" max="12804" width="13.140625" customWidth="1"/>
    <col min="12805" max="12810" width="7.7109375" customWidth="1"/>
    <col min="12811" max="12811" width="8.5703125" bestFit="1" customWidth="1"/>
    <col min="12812" max="12813" width="7.7109375" customWidth="1"/>
    <col min="12814" max="12814" width="8.5703125" bestFit="1" customWidth="1"/>
    <col min="12815" max="12815" width="7.7109375" customWidth="1"/>
    <col min="13048" max="13048" width="13.42578125" bestFit="1" customWidth="1"/>
    <col min="13049" max="13049" width="22.28515625" bestFit="1" customWidth="1"/>
    <col min="13050" max="13050" width="27.5703125" bestFit="1" customWidth="1"/>
    <col min="13051" max="13051" width="9.7109375" bestFit="1" customWidth="1"/>
    <col min="13052" max="13053" width="9.7109375" customWidth="1"/>
    <col min="13054" max="13054" width="14.140625" customWidth="1"/>
    <col min="13055" max="13055" width="15.42578125" bestFit="1" customWidth="1"/>
    <col min="13056" max="13056" width="15.140625" bestFit="1" customWidth="1"/>
    <col min="13057" max="13058" width="11.28515625" bestFit="1" customWidth="1"/>
    <col min="13059" max="13059" width="12" customWidth="1"/>
    <col min="13060" max="13060" width="13.140625" customWidth="1"/>
    <col min="13061" max="13066" width="7.7109375" customWidth="1"/>
    <col min="13067" max="13067" width="8.5703125" bestFit="1" customWidth="1"/>
    <col min="13068" max="13069" width="7.7109375" customWidth="1"/>
    <col min="13070" max="13070" width="8.5703125" bestFit="1" customWidth="1"/>
    <col min="13071" max="13071" width="7.7109375" customWidth="1"/>
    <col min="13304" max="13304" width="13.42578125" bestFit="1" customWidth="1"/>
    <col min="13305" max="13305" width="22.28515625" bestFit="1" customWidth="1"/>
    <col min="13306" max="13306" width="27.5703125" bestFit="1" customWidth="1"/>
    <col min="13307" max="13307" width="9.7109375" bestFit="1" customWidth="1"/>
    <col min="13308" max="13309" width="9.7109375" customWidth="1"/>
    <col min="13310" max="13310" width="14.140625" customWidth="1"/>
    <col min="13311" max="13311" width="15.42578125" bestFit="1" customWidth="1"/>
    <col min="13312" max="13312" width="15.140625" bestFit="1" customWidth="1"/>
    <col min="13313" max="13314" width="11.28515625" bestFit="1" customWidth="1"/>
    <col min="13315" max="13315" width="12" customWidth="1"/>
    <col min="13316" max="13316" width="13.140625" customWidth="1"/>
    <col min="13317" max="13322" width="7.7109375" customWidth="1"/>
    <col min="13323" max="13323" width="8.5703125" bestFit="1" customWidth="1"/>
    <col min="13324" max="13325" width="7.7109375" customWidth="1"/>
    <col min="13326" max="13326" width="8.5703125" bestFit="1" customWidth="1"/>
    <col min="13327" max="13327" width="7.7109375" customWidth="1"/>
    <col min="13560" max="13560" width="13.42578125" bestFit="1" customWidth="1"/>
    <col min="13561" max="13561" width="22.28515625" bestFit="1" customWidth="1"/>
    <col min="13562" max="13562" width="27.5703125" bestFit="1" customWidth="1"/>
    <col min="13563" max="13563" width="9.7109375" bestFit="1" customWidth="1"/>
    <col min="13564" max="13565" width="9.7109375" customWidth="1"/>
    <col min="13566" max="13566" width="14.140625" customWidth="1"/>
    <col min="13567" max="13567" width="15.42578125" bestFit="1" customWidth="1"/>
    <col min="13568" max="13568" width="15.140625" bestFit="1" customWidth="1"/>
    <col min="13569" max="13570" width="11.28515625" bestFit="1" customWidth="1"/>
    <col min="13571" max="13571" width="12" customWidth="1"/>
    <col min="13572" max="13572" width="13.140625" customWidth="1"/>
    <col min="13573" max="13578" width="7.7109375" customWidth="1"/>
    <col min="13579" max="13579" width="8.5703125" bestFit="1" customWidth="1"/>
    <col min="13580" max="13581" width="7.7109375" customWidth="1"/>
    <col min="13582" max="13582" width="8.5703125" bestFit="1" customWidth="1"/>
    <col min="13583" max="13583" width="7.7109375" customWidth="1"/>
    <col min="13816" max="13816" width="13.42578125" bestFit="1" customWidth="1"/>
    <col min="13817" max="13817" width="22.28515625" bestFit="1" customWidth="1"/>
    <col min="13818" max="13818" width="27.5703125" bestFit="1" customWidth="1"/>
    <col min="13819" max="13819" width="9.7109375" bestFit="1" customWidth="1"/>
    <col min="13820" max="13821" width="9.7109375" customWidth="1"/>
    <col min="13822" max="13822" width="14.140625" customWidth="1"/>
    <col min="13823" max="13823" width="15.42578125" bestFit="1" customWidth="1"/>
    <col min="13824" max="13824" width="15.140625" bestFit="1" customWidth="1"/>
    <col min="13825" max="13826" width="11.28515625" bestFit="1" customWidth="1"/>
    <col min="13827" max="13827" width="12" customWidth="1"/>
    <col min="13828" max="13828" width="13.140625" customWidth="1"/>
    <col min="13829" max="13834" width="7.7109375" customWidth="1"/>
    <col min="13835" max="13835" width="8.5703125" bestFit="1" customWidth="1"/>
    <col min="13836" max="13837" width="7.7109375" customWidth="1"/>
    <col min="13838" max="13838" width="8.5703125" bestFit="1" customWidth="1"/>
    <col min="13839" max="13839" width="7.7109375" customWidth="1"/>
    <col min="14072" max="14072" width="13.42578125" bestFit="1" customWidth="1"/>
    <col min="14073" max="14073" width="22.28515625" bestFit="1" customWidth="1"/>
    <col min="14074" max="14074" width="27.5703125" bestFit="1" customWidth="1"/>
    <col min="14075" max="14075" width="9.7109375" bestFit="1" customWidth="1"/>
    <col min="14076" max="14077" width="9.7109375" customWidth="1"/>
    <col min="14078" max="14078" width="14.140625" customWidth="1"/>
    <col min="14079" max="14079" width="15.42578125" bestFit="1" customWidth="1"/>
    <col min="14080" max="14080" width="15.140625" bestFit="1" customWidth="1"/>
    <col min="14081" max="14082" width="11.28515625" bestFit="1" customWidth="1"/>
    <col min="14083" max="14083" width="12" customWidth="1"/>
    <col min="14084" max="14084" width="13.140625" customWidth="1"/>
    <col min="14085" max="14090" width="7.7109375" customWidth="1"/>
    <col min="14091" max="14091" width="8.5703125" bestFit="1" customWidth="1"/>
    <col min="14092" max="14093" width="7.7109375" customWidth="1"/>
    <col min="14094" max="14094" width="8.5703125" bestFit="1" customWidth="1"/>
    <col min="14095" max="14095" width="7.7109375" customWidth="1"/>
    <col min="14328" max="14328" width="13.42578125" bestFit="1" customWidth="1"/>
    <col min="14329" max="14329" width="22.28515625" bestFit="1" customWidth="1"/>
    <col min="14330" max="14330" width="27.5703125" bestFit="1" customWidth="1"/>
    <col min="14331" max="14331" width="9.7109375" bestFit="1" customWidth="1"/>
    <col min="14332" max="14333" width="9.7109375" customWidth="1"/>
    <col min="14334" max="14334" width="14.140625" customWidth="1"/>
    <col min="14335" max="14335" width="15.42578125" bestFit="1" customWidth="1"/>
    <col min="14336" max="14336" width="15.140625" bestFit="1" customWidth="1"/>
    <col min="14337" max="14338" width="11.28515625" bestFit="1" customWidth="1"/>
    <col min="14339" max="14339" width="12" customWidth="1"/>
    <col min="14340" max="14340" width="13.140625" customWidth="1"/>
    <col min="14341" max="14346" width="7.7109375" customWidth="1"/>
    <col min="14347" max="14347" width="8.5703125" bestFit="1" customWidth="1"/>
    <col min="14348" max="14349" width="7.7109375" customWidth="1"/>
    <col min="14350" max="14350" width="8.5703125" bestFit="1" customWidth="1"/>
    <col min="14351" max="14351" width="7.7109375" customWidth="1"/>
    <col min="14584" max="14584" width="13.42578125" bestFit="1" customWidth="1"/>
    <col min="14585" max="14585" width="22.28515625" bestFit="1" customWidth="1"/>
    <col min="14586" max="14586" width="27.5703125" bestFit="1" customWidth="1"/>
    <col min="14587" max="14587" width="9.7109375" bestFit="1" customWidth="1"/>
    <col min="14588" max="14589" width="9.7109375" customWidth="1"/>
    <col min="14590" max="14590" width="14.140625" customWidth="1"/>
    <col min="14591" max="14591" width="15.42578125" bestFit="1" customWidth="1"/>
    <col min="14592" max="14592" width="15.140625" bestFit="1" customWidth="1"/>
    <col min="14593" max="14594" width="11.28515625" bestFit="1" customWidth="1"/>
    <col min="14595" max="14595" width="12" customWidth="1"/>
    <col min="14596" max="14596" width="13.140625" customWidth="1"/>
    <col min="14597" max="14602" width="7.7109375" customWidth="1"/>
    <col min="14603" max="14603" width="8.5703125" bestFit="1" customWidth="1"/>
    <col min="14604" max="14605" width="7.7109375" customWidth="1"/>
    <col min="14606" max="14606" width="8.5703125" bestFit="1" customWidth="1"/>
    <col min="14607" max="14607" width="7.7109375" customWidth="1"/>
    <col min="14840" max="14840" width="13.42578125" bestFit="1" customWidth="1"/>
    <col min="14841" max="14841" width="22.28515625" bestFit="1" customWidth="1"/>
    <col min="14842" max="14842" width="27.5703125" bestFit="1" customWidth="1"/>
    <col min="14843" max="14843" width="9.7109375" bestFit="1" customWidth="1"/>
    <col min="14844" max="14845" width="9.7109375" customWidth="1"/>
    <col min="14846" max="14846" width="14.140625" customWidth="1"/>
    <col min="14847" max="14847" width="15.42578125" bestFit="1" customWidth="1"/>
    <col min="14848" max="14848" width="15.140625" bestFit="1" customWidth="1"/>
    <col min="14849" max="14850" width="11.28515625" bestFit="1" customWidth="1"/>
    <col min="14851" max="14851" width="12" customWidth="1"/>
    <col min="14852" max="14852" width="13.140625" customWidth="1"/>
    <col min="14853" max="14858" width="7.7109375" customWidth="1"/>
    <col min="14859" max="14859" width="8.5703125" bestFit="1" customWidth="1"/>
    <col min="14860" max="14861" width="7.7109375" customWidth="1"/>
    <col min="14862" max="14862" width="8.5703125" bestFit="1" customWidth="1"/>
    <col min="14863" max="14863" width="7.7109375" customWidth="1"/>
    <col min="15096" max="15096" width="13.42578125" bestFit="1" customWidth="1"/>
    <col min="15097" max="15097" width="22.28515625" bestFit="1" customWidth="1"/>
    <col min="15098" max="15098" width="27.5703125" bestFit="1" customWidth="1"/>
    <col min="15099" max="15099" width="9.7109375" bestFit="1" customWidth="1"/>
    <col min="15100" max="15101" width="9.7109375" customWidth="1"/>
    <col min="15102" max="15102" width="14.140625" customWidth="1"/>
    <col min="15103" max="15103" width="15.42578125" bestFit="1" customWidth="1"/>
    <col min="15104" max="15104" width="15.140625" bestFit="1" customWidth="1"/>
    <col min="15105" max="15106" width="11.28515625" bestFit="1" customWidth="1"/>
    <col min="15107" max="15107" width="12" customWidth="1"/>
    <col min="15108" max="15108" width="13.140625" customWidth="1"/>
    <col min="15109" max="15114" width="7.7109375" customWidth="1"/>
    <col min="15115" max="15115" width="8.5703125" bestFit="1" customWidth="1"/>
    <col min="15116" max="15117" width="7.7109375" customWidth="1"/>
    <col min="15118" max="15118" width="8.5703125" bestFit="1" customWidth="1"/>
    <col min="15119" max="15119" width="7.7109375" customWidth="1"/>
    <col min="15352" max="15352" width="13.42578125" bestFit="1" customWidth="1"/>
    <col min="15353" max="15353" width="22.28515625" bestFit="1" customWidth="1"/>
    <col min="15354" max="15354" width="27.5703125" bestFit="1" customWidth="1"/>
    <col min="15355" max="15355" width="9.7109375" bestFit="1" customWidth="1"/>
    <col min="15356" max="15357" width="9.7109375" customWidth="1"/>
    <col min="15358" max="15358" width="14.140625" customWidth="1"/>
    <col min="15359" max="15359" width="15.42578125" bestFit="1" customWidth="1"/>
    <col min="15360" max="15360" width="15.140625" bestFit="1" customWidth="1"/>
    <col min="15361" max="15362" width="11.28515625" bestFit="1" customWidth="1"/>
    <col min="15363" max="15363" width="12" customWidth="1"/>
    <col min="15364" max="15364" width="13.140625" customWidth="1"/>
    <col min="15365" max="15370" width="7.7109375" customWidth="1"/>
    <col min="15371" max="15371" width="8.5703125" bestFit="1" customWidth="1"/>
    <col min="15372" max="15373" width="7.7109375" customWidth="1"/>
    <col min="15374" max="15374" width="8.5703125" bestFit="1" customWidth="1"/>
    <col min="15375" max="15375" width="7.7109375" customWidth="1"/>
    <col min="15608" max="15608" width="13.42578125" bestFit="1" customWidth="1"/>
    <col min="15609" max="15609" width="22.28515625" bestFit="1" customWidth="1"/>
    <col min="15610" max="15610" width="27.5703125" bestFit="1" customWidth="1"/>
    <col min="15611" max="15611" width="9.7109375" bestFit="1" customWidth="1"/>
    <col min="15612" max="15613" width="9.7109375" customWidth="1"/>
    <col min="15614" max="15614" width="14.140625" customWidth="1"/>
    <col min="15615" max="15615" width="15.42578125" bestFit="1" customWidth="1"/>
    <col min="15616" max="15616" width="15.140625" bestFit="1" customWidth="1"/>
    <col min="15617" max="15618" width="11.28515625" bestFit="1" customWidth="1"/>
    <col min="15619" max="15619" width="12" customWidth="1"/>
    <col min="15620" max="15620" width="13.140625" customWidth="1"/>
    <col min="15621" max="15626" width="7.7109375" customWidth="1"/>
    <col min="15627" max="15627" width="8.5703125" bestFit="1" customWidth="1"/>
    <col min="15628" max="15629" width="7.7109375" customWidth="1"/>
    <col min="15630" max="15630" width="8.5703125" bestFit="1" customWidth="1"/>
    <col min="15631" max="15631" width="7.7109375" customWidth="1"/>
    <col min="15864" max="15864" width="13.42578125" bestFit="1" customWidth="1"/>
    <col min="15865" max="15865" width="22.28515625" bestFit="1" customWidth="1"/>
    <col min="15866" max="15866" width="27.5703125" bestFit="1" customWidth="1"/>
    <col min="15867" max="15867" width="9.7109375" bestFit="1" customWidth="1"/>
    <col min="15868" max="15869" width="9.7109375" customWidth="1"/>
    <col min="15870" max="15870" width="14.140625" customWidth="1"/>
    <col min="15871" max="15871" width="15.42578125" bestFit="1" customWidth="1"/>
    <col min="15872" max="15872" width="15.140625" bestFit="1" customWidth="1"/>
    <col min="15873" max="15874" width="11.28515625" bestFit="1" customWidth="1"/>
    <col min="15875" max="15875" width="12" customWidth="1"/>
    <col min="15876" max="15876" width="13.140625" customWidth="1"/>
    <col min="15877" max="15882" width="7.7109375" customWidth="1"/>
    <col min="15883" max="15883" width="8.5703125" bestFit="1" customWidth="1"/>
    <col min="15884" max="15885" width="7.7109375" customWidth="1"/>
    <col min="15886" max="15886" width="8.5703125" bestFit="1" customWidth="1"/>
    <col min="15887" max="15887" width="7.7109375" customWidth="1"/>
    <col min="16120" max="16120" width="13.42578125" bestFit="1" customWidth="1"/>
    <col min="16121" max="16121" width="22.28515625" bestFit="1" customWidth="1"/>
    <col min="16122" max="16122" width="27.5703125" bestFit="1" customWidth="1"/>
    <col min="16123" max="16123" width="9.7109375" bestFit="1" customWidth="1"/>
    <col min="16124" max="16125" width="9.7109375" customWidth="1"/>
    <col min="16126" max="16126" width="14.140625" customWidth="1"/>
    <col min="16127" max="16127" width="15.42578125" bestFit="1" customWidth="1"/>
    <col min="16128" max="16128" width="15.140625" bestFit="1" customWidth="1"/>
    <col min="16129" max="16130" width="11.28515625" bestFit="1" customWidth="1"/>
    <col min="16131" max="16131" width="12" customWidth="1"/>
    <col min="16132" max="16132" width="13.140625" customWidth="1"/>
    <col min="16133" max="16138" width="7.7109375" customWidth="1"/>
    <col min="16139" max="16139" width="8.5703125" bestFit="1" customWidth="1"/>
    <col min="16140" max="16141" width="7.7109375" customWidth="1"/>
    <col min="16142" max="16142" width="8.5703125" bestFit="1" customWidth="1"/>
    <col min="16143" max="16143" width="7.7109375" customWidth="1"/>
  </cols>
  <sheetData>
    <row r="1" spans="1:42" ht="26.25" x14ac:dyDescent="0.4">
      <c r="A1" s="226" t="s">
        <v>398</v>
      </c>
      <c r="B1" s="226">
        <v>2020</v>
      </c>
      <c r="C1" s="233" t="s">
        <v>416</v>
      </c>
      <c r="Z1" s="222"/>
    </row>
    <row r="2" spans="1:42" s="55" customFormat="1" ht="18.75" x14ac:dyDescent="0.3">
      <c r="A2" s="227" t="s">
        <v>0</v>
      </c>
      <c r="B2" s="227" t="s">
        <v>1</v>
      </c>
      <c r="C2" s="227" t="s">
        <v>2</v>
      </c>
      <c r="D2" s="227"/>
      <c r="E2" s="234"/>
      <c r="F2" s="228">
        <v>1</v>
      </c>
      <c r="G2" s="228">
        <v>2</v>
      </c>
      <c r="H2" s="228">
        <v>3</v>
      </c>
      <c r="I2" s="228">
        <v>4</v>
      </c>
      <c r="J2" s="228">
        <v>5</v>
      </c>
      <c r="K2" s="228">
        <v>6</v>
      </c>
      <c r="L2" s="228">
        <v>7</v>
      </c>
      <c r="M2" s="228">
        <v>8</v>
      </c>
      <c r="N2" s="228">
        <v>9</v>
      </c>
      <c r="O2" s="228">
        <v>10</v>
      </c>
      <c r="P2" s="228">
        <v>11</v>
      </c>
      <c r="Q2" s="228">
        <v>12</v>
      </c>
      <c r="R2" s="228">
        <v>13</v>
      </c>
      <c r="S2" s="228">
        <v>14</v>
      </c>
      <c r="T2" s="228">
        <v>15</v>
      </c>
      <c r="U2" s="228">
        <v>16</v>
      </c>
      <c r="V2" s="228">
        <v>17</v>
      </c>
      <c r="W2" s="228">
        <v>18</v>
      </c>
      <c r="X2" s="228">
        <v>19</v>
      </c>
      <c r="Y2" s="228">
        <v>20</v>
      </c>
      <c r="Z2" s="332">
        <v>21</v>
      </c>
      <c r="AA2" s="228">
        <v>22</v>
      </c>
      <c r="AB2" s="228">
        <v>23</v>
      </c>
      <c r="AC2" s="228">
        <v>24</v>
      </c>
      <c r="AD2" s="228">
        <v>25</v>
      </c>
      <c r="AE2" s="228">
        <v>26</v>
      </c>
      <c r="AF2" s="228">
        <v>27</v>
      </c>
      <c r="AG2" s="228">
        <v>28</v>
      </c>
      <c r="AH2" s="228">
        <v>29</v>
      </c>
      <c r="AI2" s="228">
        <v>30</v>
      </c>
      <c r="AJ2" s="228"/>
      <c r="AK2" s="228"/>
      <c r="AL2" s="228"/>
    </row>
    <row r="3" spans="1:42" s="257" customFormat="1" x14ac:dyDescent="0.25">
      <c r="D3" s="2" t="s">
        <v>3</v>
      </c>
      <c r="E3" s="3" t="s">
        <v>406</v>
      </c>
      <c r="F3" s="242" t="s">
        <v>122</v>
      </c>
      <c r="G3" s="242" t="s">
        <v>122</v>
      </c>
      <c r="H3" s="242" t="s">
        <v>122</v>
      </c>
      <c r="I3" s="242" t="s">
        <v>122</v>
      </c>
      <c r="J3" s="242" t="s">
        <v>122</v>
      </c>
      <c r="K3" s="242" t="s">
        <v>122</v>
      </c>
      <c r="L3" s="242" t="s">
        <v>122</v>
      </c>
      <c r="M3" s="242" t="s">
        <v>122</v>
      </c>
      <c r="N3" s="242" t="s">
        <v>122</v>
      </c>
      <c r="O3" s="242" t="s">
        <v>122</v>
      </c>
      <c r="P3" s="242" t="s">
        <v>122</v>
      </c>
      <c r="Q3" s="242" t="s">
        <v>122</v>
      </c>
      <c r="R3" s="242" t="s">
        <v>122</v>
      </c>
      <c r="S3" s="242" t="s">
        <v>122</v>
      </c>
      <c r="T3" s="242" t="s">
        <v>122</v>
      </c>
      <c r="U3" s="242" t="s">
        <v>122</v>
      </c>
      <c r="V3" s="242" t="s">
        <v>122</v>
      </c>
      <c r="W3" s="242" t="s">
        <v>122</v>
      </c>
      <c r="X3" s="242" t="s">
        <v>122</v>
      </c>
      <c r="Y3" s="242" t="s">
        <v>122</v>
      </c>
      <c r="Z3" s="242" t="s">
        <v>122</v>
      </c>
      <c r="AA3" s="242" t="s">
        <v>122</v>
      </c>
      <c r="AB3" s="242" t="s">
        <v>122</v>
      </c>
      <c r="AC3" s="242" t="s">
        <v>122</v>
      </c>
      <c r="AD3" s="242" t="s">
        <v>122</v>
      </c>
      <c r="AE3" s="242" t="s">
        <v>122</v>
      </c>
      <c r="AF3" s="242" t="s">
        <v>122</v>
      </c>
      <c r="AG3" s="242" t="s">
        <v>122</v>
      </c>
      <c r="AH3" s="242" t="s">
        <v>122</v>
      </c>
      <c r="AI3" s="242" t="s">
        <v>122</v>
      </c>
      <c r="AJ3" s="242"/>
      <c r="AK3" s="242"/>
      <c r="AL3" s="242"/>
    </row>
    <row r="4" spans="1:42" s="8" customFormat="1" ht="15.75" thickBot="1" x14ac:dyDescent="0.3">
      <c r="A4" s="20"/>
      <c r="B4" s="20"/>
      <c r="C4" s="20"/>
      <c r="D4" s="21"/>
      <c r="E4" s="46"/>
      <c r="F4" s="51"/>
      <c r="G4" s="51"/>
      <c r="H4" s="51"/>
      <c r="I4" s="51"/>
      <c r="J4" s="51"/>
      <c r="K4" s="51"/>
      <c r="L4" s="51"/>
      <c r="M4" s="51"/>
      <c r="N4" s="51"/>
      <c r="O4" s="21"/>
      <c r="P4" s="21"/>
      <c r="Q4" s="21"/>
      <c r="R4" s="21"/>
      <c r="S4" s="21"/>
      <c r="T4" s="21"/>
      <c r="U4" s="5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14"/>
      <c r="AL4" s="14"/>
    </row>
    <row r="5" spans="1:42" s="8" customFormat="1" ht="15.75" thickTop="1" x14ac:dyDescent="0.25">
      <c r="A5" s="229" t="s">
        <v>4</v>
      </c>
      <c r="B5" s="13" t="s">
        <v>5</v>
      </c>
      <c r="C5" s="47" t="s">
        <v>6</v>
      </c>
      <c r="D5" s="14">
        <v>0.1</v>
      </c>
      <c r="E5" s="7"/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0.1</v>
      </c>
      <c r="S5" s="38">
        <v>0.1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/>
      <c r="AB5" s="38"/>
      <c r="AC5" s="38"/>
      <c r="AD5" s="38"/>
      <c r="AE5" s="38"/>
      <c r="AF5" s="38"/>
      <c r="AG5" s="38"/>
      <c r="AH5" s="38"/>
      <c r="AI5" s="38"/>
      <c r="AJ5" s="50"/>
      <c r="AK5" s="38"/>
      <c r="AL5" s="38"/>
      <c r="AN5" s="258">
        <f>SUM(F5:AJ5)</f>
        <v>0.2</v>
      </c>
      <c r="AO5" s="10">
        <v>86400</v>
      </c>
      <c r="AP5" s="259">
        <f>AN5*AO5</f>
        <v>17280</v>
      </c>
    </row>
    <row r="6" spans="1:42" s="8" customFormat="1" x14ac:dyDescent="0.25">
      <c r="A6" s="12"/>
      <c r="B6" s="13"/>
      <c r="C6" s="47" t="s">
        <v>7</v>
      </c>
      <c r="D6" s="14">
        <v>0.1</v>
      </c>
      <c r="E6" s="7"/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/>
      <c r="AB6" s="38"/>
      <c r="AC6" s="38"/>
      <c r="AD6" s="38"/>
      <c r="AE6" s="38"/>
      <c r="AF6" s="38"/>
      <c r="AG6" s="38"/>
      <c r="AH6" s="38"/>
      <c r="AI6" s="38"/>
      <c r="AJ6" s="50"/>
      <c r="AK6" s="38"/>
      <c r="AL6" s="38"/>
      <c r="AN6" s="260">
        <f t="shared" ref="AN6:AN69" si="0">SUM(F6:AJ6)</f>
        <v>0</v>
      </c>
      <c r="AO6" s="8">
        <v>86400</v>
      </c>
      <c r="AP6" s="261">
        <f t="shared" ref="AP6:AP69" si="1">AN6*AO6</f>
        <v>0</v>
      </c>
    </row>
    <row r="7" spans="1:42" s="8" customFormat="1" x14ac:dyDescent="0.25">
      <c r="A7" s="12"/>
      <c r="B7" s="16"/>
      <c r="C7" s="220" t="s">
        <v>8</v>
      </c>
      <c r="D7" s="221">
        <v>0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46"/>
      <c r="AK7" s="220"/>
      <c r="AL7" s="220"/>
      <c r="AN7" s="260">
        <f t="shared" si="0"/>
        <v>0</v>
      </c>
      <c r="AO7" s="8">
        <v>86400</v>
      </c>
      <c r="AP7" s="261">
        <f t="shared" si="1"/>
        <v>0</v>
      </c>
    </row>
    <row r="8" spans="1:42" s="8" customFormat="1" x14ac:dyDescent="0.25">
      <c r="A8" s="12"/>
      <c r="B8" s="16"/>
      <c r="C8" s="222" t="s">
        <v>403</v>
      </c>
      <c r="D8" s="223" t="s">
        <v>395</v>
      </c>
      <c r="E8" s="7"/>
      <c r="F8" s="38">
        <v>0.56000000000000005</v>
      </c>
      <c r="G8" s="38">
        <v>0.56000000000000005</v>
      </c>
      <c r="H8" s="38">
        <v>0.56000000000000005</v>
      </c>
      <c r="I8" s="38">
        <v>0.56000000000000005</v>
      </c>
      <c r="J8" s="38">
        <v>0.74</v>
      </c>
      <c r="K8" s="38">
        <v>0.74</v>
      </c>
      <c r="L8" s="38">
        <v>0.74</v>
      </c>
      <c r="M8" s="38">
        <v>0.74</v>
      </c>
      <c r="N8" s="38">
        <v>0.74</v>
      </c>
      <c r="O8" s="38">
        <v>0.84</v>
      </c>
      <c r="P8" s="38">
        <v>0.9</v>
      </c>
      <c r="Q8" s="38">
        <v>0.9</v>
      </c>
      <c r="R8" s="331">
        <v>0.91</v>
      </c>
      <c r="S8" s="38">
        <v>1</v>
      </c>
      <c r="T8" s="38">
        <v>1.17</v>
      </c>
      <c r="U8" s="38">
        <v>1.31</v>
      </c>
      <c r="V8" s="38">
        <v>1.31</v>
      </c>
      <c r="W8" s="38">
        <v>1.31</v>
      </c>
      <c r="X8" s="38">
        <v>1.31</v>
      </c>
      <c r="Y8" s="38">
        <v>1.31</v>
      </c>
      <c r="Z8" s="38">
        <v>1.07</v>
      </c>
      <c r="AA8" s="38"/>
      <c r="AB8" s="38"/>
      <c r="AC8" s="38"/>
      <c r="AD8" s="38"/>
      <c r="AE8" s="38"/>
      <c r="AF8" s="38"/>
      <c r="AG8" s="38"/>
      <c r="AH8" s="38"/>
      <c r="AI8" s="38"/>
      <c r="AJ8" s="50"/>
      <c r="AK8" s="38"/>
      <c r="AL8" s="38"/>
      <c r="AN8" s="260">
        <f t="shared" si="0"/>
        <v>19.28</v>
      </c>
      <c r="AO8" s="8">
        <v>86400</v>
      </c>
      <c r="AP8" s="261">
        <f t="shared" si="1"/>
        <v>1665792</v>
      </c>
    </row>
    <row r="9" spans="1:42" s="8" customFormat="1" x14ac:dyDescent="0.25">
      <c r="A9" s="12"/>
      <c r="B9" s="13"/>
      <c r="C9" s="17" t="s">
        <v>9</v>
      </c>
      <c r="D9" s="237" t="s">
        <v>395</v>
      </c>
      <c r="E9" s="7"/>
      <c r="F9" s="38">
        <v>0.02</v>
      </c>
      <c r="G9" s="38">
        <v>0.02</v>
      </c>
      <c r="H9" s="38">
        <v>0.02</v>
      </c>
      <c r="I9" s="38">
        <v>0.02</v>
      </c>
      <c r="J9" s="38">
        <v>0.02</v>
      </c>
      <c r="K9" s="38">
        <v>0.02</v>
      </c>
      <c r="L9" s="38">
        <v>0.02</v>
      </c>
      <c r="M9" s="38">
        <v>1.4999999999999999E-2</v>
      </c>
      <c r="N9" s="38">
        <v>1.4999999999999999E-2</v>
      </c>
      <c r="O9" s="38">
        <v>1.4999999999999999E-2</v>
      </c>
      <c r="P9" s="38">
        <v>1.4999999999999999E-2</v>
      </c>
      <c r="Q9" s="38">
        <v>1.4999999999999999E-2</v>
      </c>
      <c r="R9" s="38">
        <v>1.4999999999999999E-2</v>
      </c>
      <c r="S9" s="38">
        <v>1.4999999999999999E-2</v>
      </c>
      <c r="T9" s="38">
        <v>1.4999999999999999E-2</v>
      </c>
      <c r="U9" s="38">
        <v>1.4999999999999999E-2</v>
      </c>
      <c r="V9" s="38">
        <v>1.4999999999999999E-2</v>
      </c>
      <c r="W9" s="38">
        <v>1.4999999999999999E-2</v>
      </c>
      <c r="X9" s="38">
        <v>1.4999999999999999E-2</v>
      </c>
      <c r="Y9" s="38">
        <v>1.4999999999999999E-2</v>
      </c>
      <c r="Z9" s="38">
        <v>1.4999999999999999E-2</v>
      </c>
      <c r="AA9" s="38"/>
      <c r="AB9" s="38"/>
      <c r="AC9" s="38"/>
      <c r="AD9" s="38"/>
      <c r="AE9" s="38"/>
      <c r="AF9" s="38"/>
      <c r="AG9" s="38"/>
      <c r="AH9" s="38"/>
      <c r="AI9" s="38"/>
      <c r="AJ9" s="50"/>
      <c r="AK9" s="38"/>
      <c r="AL9" s="38"/>
      <c r="AN9" s="260">
        <f t="shared" si="0"/>
        <v>0.3500000000000002</v>
      </c>
      <c r="AO9" s="8">
        <v>86400</v>
      </c>
      <c r="AP9" s="261">
        <f t="shared" si="1"/>
        <v>30240.000000000018</v>
      </c>
    </row>
    <row r="10" spans="1:42" s="8" customFormat="1" x14ac:dyDescent="0.25">
      <c r="A10" s="12"/>
      <c r="B10" s="13"/>
      <c r="C10" s="17"/>
      <c r="D10" s="14"/>
      <c r="E10" s="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50"/>
      <c r="AK10" s="38"/>
      <c r="AL10" s="38"/>
      <c r="AN10" s="260"/>
      <c r="AP10" s="261"/>
    </row>
    <row r="11" spans="1:42" s="8" customFormat="1" ht="15.75" thickBot="1" x14ac:dyDescent="0.3">
      <c r="A11" s="12"/>
      <c r="B11" s="19"/>
      <c r="C11" s="20" t="s">
        <v>139</v>
      </c>
      <c r="D11" s="243"/>
      <c r="E11" s="46">
        <f>86400*SUM(F11:AJ11)</f>
        <v>1713311.9999999998</v>
      </c>
      <c r="F11" s="51">
        <f>SUM(F5:F10)</f>
        <v>0.58000000000000007</v>
      </c>
      <c r="G11" s="51">
        <f>SUM(G5:G10)</f>
        <v>0.58000000000000007</v>
      </c>
      <c r="H11" s="51">
        <f>SUM(H5:H10)</f>
        <v>0.58000000000000007</v>
      </c>
      <c r="I11" s="51">
        <f>SUM(I5:I10)</f>
        <v>0.58000000000000007</v>
      </c>
      <c r="J11" s="51">
        <f t="shared" ref="J11:AJ11" si="2">SUM(J5:J10)</f>
        <v>0.76</v>
      </c>
      <c r="K11" s="51">
        <f t="shared" si="2"/>
        <v>0.76</v>
      </c>
      <c r="L11" s="51">
        <f t="shared" si="2"/>
        <v>0.76</v>
      </c>
      <c r="M11" s="51">
        <f t="shared" si="2"/>
        <v>0.755</v>
      </c>
      <c r="N11" s="51">
        <f t="shared" si="2"/>
        <v>0.755</v>
      </c>
      <c r="O11" s="51">
        <f t="shared" si="2"/>
        <v>0.85499999999999998</v>
      </c>
      <c r="P11" s="51">
        <f t="shared" si="2"/>
        <v>0.91500000000000004</v>
      </c>
      <c r="Q11" s="51">
        <f t="shared" si="2"/>
        <v>0.91500000000000004</v>
      </c>
      <c r="R11" s="51">
        <f t="shared" si="2"/>
        <v>1.0249999999999999</v>
      </c>
      <c r="S11" s="51">
        <f t="shared" si="2"/>
        <v>1.115</v>
      </c>
      <c r="T11" s="51">
        <f t="shared" si="2"/>
        <v>1.1849999999999998</v>
      </c>
      <c r="U11" s="51">
        <f t="shared" si="2"/>
        <v>1.325</v>
      </c>
      <c r="V11" s="51">
        <f t="shared" si="2"/>
        <v>1.325</v>
      </c>
      <c r="W11" s="51">
        <f t="shared" si="2"/>
        <v>1.325</v>
      </c>
      <c r="X11" s="51">
        <f t="shared" si="2"/>
        <v>1.325</v>
      </c>
      <c r="Y11" s="51">
        <f t="shared" si="2"/>
        <v>1.325</v>
      </c>
      <c r="Z11" s="51">
        <f t="shared" si="2"/>
        <v>1.085</v>
      </c>
      <c r="AA11" s="51">
        <f t="shared" si="2"/>
        <v>0</v>
      </c>
      <c r="AB11" s="51">
        <f t="shared" si="2"/>
        <v>0</v>
      </c>
      <c r="AC11" s="51">
        <f t="shared" si="2"/>
        <v>0</v>
      </c>
      <c r="AD11" s="51">
        <f t="shared" si="2"/>
        <v>0</v>
      </c>
      <c r="AE11" s="51">
        <f t="shared" si="2"/>
        <v>0</v>
      </c>
      <c r="AF11" s="51">
        <f t="shared" si="2"/>
        <v>0</v>
      </c>
      <c r="AG11" s="51">
        <f t="shared" si="2"/>
        <v>0</v>
      </c>
      <c r="AH11" s="51">
        <f t="shared" si="2"/>
        <v>0</v>
      </c>
      <c r="AI11" s="51">
        <f t="shared" si="2"/>
        <v>0</v>
      </c>
      <c r="AJ11" s="52">
        <f t="shared" si="2"/>
        <v>0</v>
      </c>
      <c r="AK11" s="38"/>
      <c r="AL11" s="38"/>
      <c r="AN11" s="262">
        <f t="shared" si="0"/>
        <v>19.829999999999998</v>
      </c>
      <c r="AO11" s="20">
        <v>86400</v>
      </c>
      <c r="AP11" s="263">
        <f t="shared" si="1"/>
        <v>1713311.9999999998</v>
      </c>
    </row>
    <row r="12" spans="1:42" ht="16.5" thickTop="1" thickBot="1" x14ac:dyDescent="0.3">
      <c r="A12" s="12"/>
      <c r="X12" s="14"/>
      <c r="Y12" s="14"/>
      <c r="AB12" s="14"/>
      <c r="AC12" s="14"/>
      <c r="AD12" s="14"/>
      <c r="AE12" s="14"/>
      <c r="AF12" s="14"/>
      <c r="AG12" s="14"/>
      <c r="AH12" s="14"/>
      <c r="AI12" s="14"/>
      <c r="AN12" s="14"/>
      <c r="AO12" s="8"/>
      <c r="AP12" s="15"/>
    </row>
    <row r="13" spans="1:42" s="8" customFormat="1" ht="15.75" thickTop="1" x14ac:dyDescent="0.25">
      <c r="A13" s="12"/>
      <c r="B13" s="23" t="s">
        <v>10</v>
      </c>
      <c r="C13" s="24" t="s">
        <v>11</v>
      </c>
      <c r="D13" s="9">
        <v>0.3</v>
      </c>
      <c r="E13" s="45"/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/>
      <c r="AB13" s="48"/>
      <c r="AC13" s="48"/>
      <c r="AD13" s="48"/>
      <c r="AE13" s="48"/>
      <c r="AF13" s="48"/>
      <c r="AG13" s="48"/>
      <c r="AH13" s="48"/>
      <c r="AI13" s="48"/>
      <c r="AJ13" s="49"/>
      <c r="AK13" s="38"/>
      <c r="AL13" s="38"/>
      <c r="AN13" s="258">
        <f t="shared" si="0"/>
        <v>0</v>
      </c>
      <c r="AO13" s="10">
        <v>86400</v>
      </c>
      <c r="AP13" s="259">
        <f t="shared" si="1"/>
        <v>0</v>
      </c>
    </row>
    <row r="14" spans="1:42" s="8" customFormat="1" x14ac:dyDescent="0.25">
      <c r="A14" s="12"/>
      <c r="B14" s="16"/>
      <c r="C14" s="17" t="s">
        <v>12</v>
      </c>
      <c r="D14" s="14">
        <v>0.36</v>
      </c>
      <c r="E14" s="7"/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0.36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/>
      <c r="AB14" s="38"/>
      <c r="AC14" s="38"/>
      <c r="AD14" s="38"/>
      <c r="AE14" s="38"/>
      <c r="AF14" s="38"/>
      <c r="AG14" s="38"/>
      <c r="AH14" s="38"/>
      <c r="AI14" s="38"/>
      <c r="AJ14" s="50"/>
      <c r="AK14" s="38"/>
      <c r="AL14" s="38"/>
      <c r="AN14" s="260">
        <f t="shared" si="0"/>
        <v>0.36</v>
      </c>
      <c r="AO14" s="8">
        <v>86400</v>
      </c>
      <c r="AP14" s="261">
        <f t="shared" si="1"/>
        <v>31104</v>
      </c>
    </row>
    <row r="15" spans="1:42" s="8" customFormat="1" x14ac:dyDescent="0.25">
      <c r="A15" s="12"/>
      <c r="B15" s="16"/>
      <c r="C15" s="220" t="s">
        <v>13</v>
      </c>
      <c r="D15" s="221">
        <v>0</v>
      </c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46"/>
      <c r="AK15" s="220"/>
      <c r="AL15" s="220"/>
      <c r="AN15" s="260">
        <f t="shared" si="0"/>
        <v>0</v>
      </c>
      <c r="AO15" s="8">
        <v>86400</v>
      </c>
      <c r="AP15" s="261">
        <f t="shared" si="1"/>
        <v>0</v>
      </c>
    </row>
    <row r="16" spans="1:42" s="8" customFormat="1" x14ac:dyDescent="0.25">
      <c r="A16" s="12"/>
      <c r="B16" s="16"/>
      <c r="C16" s="17" t="s">
        <v>14</v>
      </c>
      <c r="D16" s="14">
        <v>0.3</v>
      </c>
      <c r="E16" s="7"/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/>
      <c r="AB16" s="38"/>
      <c r="AC16" s="38"/>
      <c r="AD16" s="38"/>
      <c r="AE16" s="38"/>
      <c r="AF16" s="38"/>
      <c r="AG16" s="38"/>
      <c r="AH16" s="38"/>
      <c r="AI16" s="38"/>
      <c r="AJ16" s="50"/>
      <c r="AK16" s="38"/>
      <c r="AL16" s="38"/>
      <c r="AN16" s="260">
        <f t="shared" si="0"/>
        <v>0</v>
      </c>
      <c r="AO16" s="8">
        <v>86400</v>
      </c>
      <c r="AP16" s="261">
        <f t="shared" si="1"/>
        <v>0</v>
      </c>
    </row>
    <row r="17" spans="1:42" s="8" customFormat="1" x14ac:dyDescent="0.25">
      <c r="A17" s="12"/>
      <c r="B17" s="16"/>
      <c r="C17" s="17" t="s">
        <v>15</v>
      </c>
      <c r="D17" s="14">
        <v>0.35</v>
      </c>
      <c r="E17" s="7"/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/>
      <c r="AB17" s="38"/>
      <c r="AC17" s="38"/>
      <c r="AD17" s="38"/>
      <c r="AE17" s="38"/>
      <c r="AF17" s="38"/>
      <c r="AG17" s="38"/>
      <c r="AH17" s="38"/>
      <c r="AI17" s="38"/>
      <c r="AJ17" s="50"/>
      <c r="AK17" s="38"/>
      <c r="AL17" s="38"/>
      <c r="AN17" s="260">
        <f t="shared" si="0"/>
        <v>0</v>
      </c>
      <c r="AO17" s="8">
        <v>86400</v>
      </c>
      <c r="AP17" s="261">
        <f t="shared" si="1"/>
        <v>0</v>
      </c>
    </row>
    <row r="18" spans="1:42" s="8" customFormat="1" x14ac:dyDescent="0.25">
      <c r="A18" s="12"/>
      <c r="B18" s="13"/>
      <c r="C18" s="17" t="s">
        <v>16</v>
      </c>
      <c r="D18" s="237" t="s">
        <v>395</v>
      </c>
      <c r="E18" s="7"/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/>
      <c r="AB18" s="38"/>
      <c r="AC18" s="38"/>
      <c r="AD18" s="38"/>
      <c r="AE18" s="38"/>
      <c r="AF18" s="38"/>
      <c r="AG18" s="38"/>
      <c r="AH18" s="38"/>
      <c r="AI18" s="38"/>
      <c r="AJ18" s="50"/>
      <c r="AK18" s="38"/>
      <c r="AL18" s="38"/>
      <c r="AN18" s="260">
        <f t="shared" si="0"/>
        <v>0</v>
      </c>
      <c r="AO18" s="8">
        <v>86400</v>
      </c>
      <c r="AP18" s="261">
        <f t="shared" si="1"/>
        <v>0</v>
      </c>
    </row>
    <row r="19" spans="1:42" s="8" customFormat="1" x14ac:dyDescent="0.25">
      <c r="A19" s="12"/>
      <c r="B19" s="16"/>
      <c r="C19" s="220" t="s">
        <v>17</v>
      </c>
      <c r="D19" s="221">
        <v>0</v>
      </c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46"/>
      <c r="AK19" s="220"/>
      <c r="AL19" s="220"/>
      <c r="AN19" s="260">
        <f t="shared" si="0"/>
        <v>0</v>
      </c>
      <c r="AO19" s="8">
        <v>86400</v>
      </c>
      <c r="AP19" s="261">
        <f t="shared" si="1"/>
        <v>0</v>
      </c>
    </row>
    <row r="20" spans="1:42" s="8" customFormat="1" x14ac:dyDescent="0.25">
      <c r="A20" s="12"/>
      <c r="B20" s="16"/>
      <c r="C20" s="220" t="s">
        <v>18</v>
      </c>
      <c r="D20" s="221">
        <v>0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46"/>
      <c r="AK20" s="220"/>
      <c r="AL20" s="220"/>
      <c r="AN20" s="260">
        <f t="shared" si="0"/>
        <v>0</v>
      </c>
      <c r="AO20" s="8">
        <v>86400</v>
      </c>
      <c r="AP20" s="261">
        <f t="shared" si="1"/>
        <v>0</v>
      </c>
    </row>
    <row r="21" spans="1:42" s="8" customFormat="1" x14ac:dyDescent="0.25">
      <c r="A21" s="12"/>
      <c r="B21" s="16"/>
      <c r="C21" s="40"/>
      <c r="D21" s="41"/>
      <c r="E21" s="7"/>
      <c r="F21" s="38"/>
      <c r="G21" s="38"/>
      <c r="H21" s="38"/>
      <c r="I21" s="38"/>
      <c r="J21" s="38"/>
      <c r="K21" s="38"/>
      <c r="L21" s="38"/>
      <c r="M21" s="38"/>
      <c r="N21" s="38"/>
      <c r="O21" s="14"/>
      <c r="P21" s="14"/>
      <c r="Q21" s="14"/>
      <c r="R21" s="14"/>
      <c r="S21" s="14"/>
      <c r="T21" s="14"/>
      <c r="U21" s="38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54"/>
      <c r="AK21" s="14"/>
      <c r="AL21" s="14"/>
      <c r="AN21" s="260"/>
      <c r="AP21" s="261"/>
    </row>
    <row r="22" spans="1:42" s="8" customFormat="1" ht="15.75" thickBot="1" x14ac:dyDescent="0.3">
      <c r="A22" s="12"/>
      <c r="B22" s="19"/>
      <c r="C22" s="20" t="s">
        <v>139</v>
      </c>
      <c r="D22" s="243"/>
      <c r="E22" s="46">
        <f>86400*SUM(F22:AJ22)</f>
        <v>31104</v>
      </c>
      <c r="F22" s="51">
        <f>SUM(F13:F21)</f>
        <v>0</v>
      </c>
      <c r="G22" s="51">
        <f>SUM(G13:G21)</f>
        <v>0</v>
      </c>
      <c r="H22" s="51">
        <f>SUM(H13:H21)</f>
        <v>0</v>
      </c>
      <c r="I22" s="51">
        <f t="shared" ref="I22:AJ22" si="3">SUM(I13:I21)</f>
        <v>0</v>
      </c>
      <c r="J22" s="51">
        <f t="shared" si="3"/>
        <v>0</v>
      </c>
      <c r="K22" s="51">
        <f t="shared" si="3"/>
        <v>0</v>
      </c>
      <c r="L22" s="51">
        <f t="shared" si="3"/>
        <v>0</v>
      </c>
      <c r="M22" s="51">
        <f t="shared" si="3"/>
        <v>0</v>
      </c>
      <c r="N22" s="51">
        <f>SUM(N13:N21)</f>
        <v>0</v>
      </c>
      <c r="O22" s="51">
        <f>SUM(O13:O21)</f>
        <v>0</v>
      </c>
      <c r="P22" s="51">
        <f t="shared" si="3"/>
        <v>0</v>
      </c>
      <c r="Q22" s="51">
        <f t="shared" si="3"/>
        <v>0</v>
      </c>
      <c r="R22" s="51">
        <f t="shared" si="3"/>
        <v>0</v>
      </c>
      <c r="S22" s="51">
        <f t="shared" si="3"/>
        <v>0.36</v>
      </c>
      <c r="T22" s="51">
        <f t="shared" si="3"/>
        <v>0</v>
      </c>
      <c r="U22" s="51">
        <f t="shared" si="3"/>
        <v>0</v>
      </c>
      <c r="V22" s="51">
        <f t="shared" si="3"/>
        <v>0</v>
      </c>
      <c r="W22" s="51">
        <f t="shared" si="3"/>
        <v>0</v>
      </c>
      <c r="X22" s="51">
        <f t="shared" si="3"/>
        <v>0</v>
      </c>
      <c r="Y22" s="51">
        <f t="shared" si="3"/>
        <v>0</v>
      </c>
      <c r="Z22" s="51">
        <f>SUM(Z13:Z21)</f>
        <v>0</v>
      </c>
      <c r="AA22" s="51">
        <f t="shared" si="3"/>
        <v>0</v>
      </c>
      <c r="AB22" s="51">
        <f>SUM(AB13:AB21)</f>
        <v>0</v>
      </c>
      <c r="AC22" s="51">
        <f t="shared" si="3"/>
        <v>0</v>
      </c>
      <c r="AD22" s="51">
        <f t="shared" si="3"/>
        <v>0</v>
      </c>
      <c r="AE22" s="51">
        <f t="shared" si="3"/>
        <v>0</v>
      </c>
      <c r="AF22" s="51">
        <f t="shared" si="3"/>
        <v>0</v>
      </c>
      <c r="AG22" s="51">
        <f t="shared" si="3"/>
        <v>0</v>
      </c>
      <c r="AH22" s="51">
        <f t="shared" si="3"/>
        <v>0</v>
      </c>
      <c r="AI22" s="51">
        <f t="shared" si="3"/>
        <v>0</v>
      </c>
      <c r="AJ22" s="52">
        <f t="shared" si="3"/>
        <v>0</v>
      </c>
      <c r="AK22" s="38"/>
      <c r="AL22" s="38"/>
      <c r="AN22" s="262">
        <f t="shared" si="0"/>
        <v>0.36</v>
      </c>
      <c r="AO22" s="20">
        <v>86400</v>
      </c>
      <c r="AP22" s="263">
        <f t="shared" si="1"/>
        <v>31104</v>
      </c>
    </row>
    <row r="23" spans="1:42" s="8" customFormat="1" ht="16.5" thickTop="1" thickBot="1" x14ac:dyDescent="0.3">
      <c r="A23" s="12"/>
      <c r="D23" s="14"/>
      <c r="E23" s="7"/>
      <c r="F23" s="38"/>
      <c r="G23" s="38"/>
      <c r="H23" s="38"/>
      <c r="I23" s="38"/>
      <c r="J23" s="38"/>
      <c r="K23" s="38"/>
      <c r="L23" s="38"/>
      <c r="M23" s="38"/>
      <c r="N23" s="38"/>
      <c r="O23" s="14"/>
      <c r="P23" s="14"/>
      <c r="Q23" s="14"/>
      <c r="R23" s="14"/>
      <c r="S23" s="14"/>
      <c r="T23" s="14"/>
      <c r="U23" s="38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N23" s="14"/>
      <c r="AP23" s="15"/>
    </row>
    <row r="24" spans="1:42" s="8" customFormat="1" ht="15.75" thickTop="1" x14ac:dyDescent="0.25">
      <c r="A24" s="12"/>
      <c r="B24" s="23" t="s">
        <v>19</v>
      </c>
      <c r="C24" s="24" t="s">
        <v>20</v>
      </c>
      <c r="D24" s="9">
        <v>0.3</v>
      </c>
      <c r="E24" s="45"/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/>
      <c r="AB24" s="48"/>
      <c r="AC24" s="48"/>
      <c r="AD24" s="48"/>
      <c r="AE24" s="48"/>
      <c r="AF24" s="48"/>
      <c r="AG24" s="48"/>
      <c r="AH24" s="48"/>
      <c r="AI24" s="48"/>
      <c r="AJ24" s="49"/>
      <c r="AK24" s="38"/>
      <c r="AL24" s="38"/>
      <c r="AN24" s="258">
        <f t="shared" si="0"/>
        <v>0</v>
      </c>
      <c r="AO24" s="10">
        <v>86400</v>
      </c>
      <c r="AP24" s="259">
        <f t="shared" si="1"/>
        <v>0</v>
      </c>
    </row>
    <row r="25" spans="1:42" s="8" customFormat="1" x14ac:dyDescent="0.25">
      <c r="A25" s="12"/>
      <c r="B25" s="16"/>
      <c r="C25" s="17" t="s">
        <v>21</v>
      </c>
      <c r="D25" s="14">
        <v>0.35</v>
      </c>
      <c r="E25" s="7"/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/>
      <c r="AB25" s="38"/>
      <c r="AC25" s="38"/>
      <c r="AD25" s="38"/>
      <c r="AE25" s="38"/>
      <c r="AF25" s="38"/>
      <c r="AG25" s="38"/>
      <c r="AH25" s="38"/>
      <c r="AI25" s="38"/>
      <c r="AJ25" s="50"/>
      <c r="AK25" s="38"/>
      <c r="AL25" s="38"/>
      <c r="AN25" s="260">
        <f t="shared" si="0"/>
        <v>0</v>
      </c>
      <c r="AO25" s="8">
        <v>86400</v>
      </c>
      <c r="AP25" s="261">
        <f t="shared" si="1"/>
        <v>0</v>
      </c>
    </row>
    <row r="26" spans="1:42" s="8" customFormat="1" x14ac:dyDescent="0.25">
      <c r="A26" s="12"/>
      <c r="B26" s="16"/>
      <c r="C26" s="220" t="s">
        <v>22</v>
      </c>
      <c r="D26" s="221">
        <v>0.2</v>
      </c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46"/>
      <c r="AK26" s="220"/>
      <c r="AL26" s="220"/>
      <c r="AN26" s="260">
        <f t="shared" si="0"/>
        <v>0</v>
      </c>
      <c r="AO26" s="8">
        <v>86400</v>
      </c>
      <c r="AP26" s="261">
        <f t="shared" si="1"/>
        <v>0</v>
      </c>
    </row>
    <row r="27" spans="1:42" s="8" customFormat="1" x14ac:dyDescent="0.25">
      <c r="A27" s="12"/>
      <c r="B27" s="16"/>
      <c r="C27" s="222" t="s">
        <v>402</v>
      </c>
      <c r="D27" s="223" t="s">
        <v>395</v>
      </c>
      <c r="E27" s="7"/>
      <c r="F27" s="38">
        <v>23.35</v>
      </c>
      <c r="G27" s="38">
        <v>25.4</v>
      </c>
      <c r="H27" s="38">
        <v>27.39</v>
      </c>
      <c r="I27" s="38">
        <v>26.84</v>
      </c>
      <c r="J27" s="38">
        <v>26.02</v>
      </c>
      <c r="K27" s="38">
        <v>25.67</v>
      </c>
      <c r="L27" s="38">
        <v>25.36</v>
      </c>
      <c r="M27" s="38">
        <v>25.12</v>
      </c>
      <c r="N27" s="38">
        <v>25.26</v>
      </c>
      <c r="O27" s="38">
        <v>24.96</v>
      </c>
      <c r="P27" s="38">
        <v>24.83</v>
      </c>
      <c r="Q27" s="38">
        <v>24.62</v>
      </c>
      <c r="R27" s="38">
        <v>24.49</v>
      </c>
      <c r="S27" s="38">
        <v>23.9</v>
      </c>
      <c r="T27" s="38">
        <v>23.66</v>
      </c>
      <c r="U27" s="38">
        <v>23.56</v>
      </c>
      <c r="V27" s="38">
        <v>23.07</v>
      </c>
      <c r="W27" s="38">
        <v>22.29</v>
      </c>
      <c r="X27" s="38">
        <v>21.74</v>
      </c>
      <c r="Y27" s="38">
        <v>21.07</v>
      </c>
      <c r="Z27" s="38">
        <v>21.43</v>
      </c>
      <c r="AA27" s="38"/>
      <c r="AB27" s="38"/>
      <c r="AC27" s="38"/>
      <c r="AD27" s="38"/>
      <c r="AE27" s="38"/>
      <c r="AF27" s="38"/>
      <c r="AG27" s="38"/>
      <c r="AH27" s="38"/>
      <c r="AI27" s="38"/>
      <c r="AJ27" s="50"/>
      <c r="AK27" s="38"/>
      <c r="AL27" s="38"/>
      <c r="AN27" s="260">
        <f t="shared" si="0"/>
        <v>510.03000000000009</v>
      </c>
      <c r="AO27" s="8">
        <v>86400</v>
      </c>
      <c r="AP27" s="261">
        <f t="shared" si="1"/>
        <v>44066592.000000007</v>
      </c>
    </row>
    <row r="28" spans="1:42" s="8" customFormat="1" x14ac:dyDescent="0.25">
      <c r="A28" s="12"/>
      <c r="B28" s="16"/>
      <c r="C28" s="17"/>
      <c r="D28" s="18"/>
      <c r="E28" s="7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50"/>
      <c r="AK28" s="38"/>
      <c r="AL28" s="38"/>
      <c r="AN28" s="260"/>
      <c r="AP28" s="261"/>
    </row>
    <row r="29" spans="1:42" s="8" customFormat="1" x14ac:dyDescent="0.25">
      <c r="A29" s="12"/>
      <c r="B29" s="16"/>
      <c r="C29" s="219" t="s">
        <v>145</v>
      </c>
      <c r="D29" s="235" t="s">
        <v>395</v>
      </c>
      <c r="E29" s="7"/>
      <c r="F29" s="38">
        <v>13.12</v>
      </c>
      <c r="G29" s="38">
        <v>14.84</v>
      </c>
      <c r="H29" s="38">
        <v>16.84</v>
      </c>
      <c r="I29" s="38">
        <v>16.27</v>
      </c>
      <c r="J29" s="38">
        <v>15.46</v>
      </c>
      <c r="K29" s="38">
        <v>15.11</v>
      </c>
      <c r="L29" s="38">
        <v>14.81</v>
      </c>
      <c r="M29" s="38">
        <v>14.75</v>
      </c>
      <c r="N29" s="38">
        <v>14.72</v>
      </c>
      <c r="O29" s="38">
        <v>14.42</v>
      </c>
      <c r="P29" s="38">
        <v>14.3</v>
      </c>
      <c r="Q29" s="38">
        <v>14.1</v>
      </c>
      <c r="R29" s="38">
        <v>13.97</v>
      </c>
      <c r="S29" s="38">
        <v>13.36</v>
      </c>
      <c r="T29" s="38">
        <v>13.12</v>
      </c>
      <c r="U29" s="38">
        <v>13.05</v>
      </c>
      <c r="V29" s="38">
        <v>12.48</v>
      </c>
      <c r="W29" s="38">
        <v>11.76</v>
      </c>
      <c r="X29" s="38">
        <v>11.22</v>
      </c>
      <c r="Y29" s="38">
        <v>10.57</v>
      </c>
      <c r="Z29" s="38">
        <v>11.2</v>
      </c>
      <c r="AA29" s="38"/>
      <c r="AB29" s="38"/>
      <c r="AC29" s="38"/>
      <c r="AD29" s="38"/>
      <c r="AE29" s="38"/>
      <c r="AF29" s="38"/>
      <c r="AG29" s="38"/>
      <c r="AH29" s="38"/>
      <c r="AI29" s="38"/>
      <c r="AJ29" s="50"/>
      <c r="AK29" s="38"/>
      <c r="AL29" s="38"/>
      <c r="AN29" s="260">
        <f t="shared" si="0"/>
        <v>289.47000000000003</v>
      </c>
      <c r="AO29" s="8">
        <v>-86400</v>
      </c>
      <c r="AP29" s="261">
        <f t="shared" si="1"/>
        <v>-25010208.000000004</v>
      </c>
    </row>
    <row r="30" spans="1:42" s="8" customFormat="1" x14ac:dyDescent="0.25">
      <c r="A30" s="12"/>
      <c r="B30" s="16"/>
      <c r="C30" s="219" t="s">
        <v>411</v>
      </c>
      <c r="D30" s="41"/>
      <c r="E30" s="7"/>
      <c r="F30" s="38">
        <v>0.1</v>
      </c>
      <c r="G30" s="38">
        <v>0.1</v>
      </c>
      <c r="H30" s="38">
        <v>0.1</v>
      </c>
      <c r="I30" s="38">
        <v>0.1</v>
      </c>
      <c r="J30" s="38">
        <v>0.1</v>
      </c>
      <c r="K30" s="38">
        <v>0.1</v>
      </c>
      <c r="L30" s="38">
        <v>0.1</v>
      </c>
      <c r="M30" s="38">
        <v>0.3</v>
      </c>
      <c r="N30" s="38">
        <v>0.3</v>
      </c>
      <c r="O30" s="38">
        <v>0.3</v>
      </c>
      <c r="P30" s="38">
        <v>0.3</v>
      </c>
      <c r="Q30" s="38">
        <v>0.3</v>
      </c>
      <c r="R30" s="38">
        <v>0.3</v>
      </c>
      <c r="S30" s="38">
        <v>0.3</v>
      </c>
      <c r="T30" s="38">
        <v>0.2</v>
      </c>
      <c r="U30" s="38">
        <v>0.2</v>
      </c>
      <c r="V30" s="38">
        <v>0.2</v>
      </c>
      <c r="W30" s="38">
        <v>0.2</v>
      </c>
      <c r="X30" s="38">
        <v>0.2</v>
      </c>
      <c r="Y30" s="38">
        <v>0.2</v>
      </c>
      <c r="Z30" s="38">
        <v>0.2</v>
      </c>
      <c r="AA30" s="38"/>
      <c r="AB30" s="38"/>
      <c r="AC30" s="38"/>
      <c r="AD30" s="38"/>
      <c r="AE30" s="38"/>
      <c r="AF30" s="38"/>
      <c r="AG30" s="38"/>
      <c r="AH30" s="38"/>
      <c r="AI30" s="38"/>
      <c r="AJ30" s="50"/>
      <c r="AK30" s="38"/>
      <c r="AL30" s="38"/>
      <c r="AN30" s="260">
        <f t="shared" si="0"/>
        <v>4.2000000000000011</v>
      </c>
      <c r="AO30" s="8">
        <v>-86400</v>
      </c>
      <c r="AP30" s="261">
        <f t="shared" si="1"/>
        <v>-362880.00000000012</v>
      </c>
    </row>
    <row r="31" spans="1:42" s="8" customFormat="1" x14ac:dyDescent="0.25">
      <c r="A31" s="12"/>
      <c r="B31" s="16"/>
      <c r="C31" s="219" t="s">
        <v>396</v>
      </c>
      <c r="D31" s="41"/>
      <c r="E31" s="7"/>
      <c r="F31" s="38">
        <v>0.7</v>
      </c>
      <c r="G31" s="38">
        <v>0.7</v>
      </c>
      <c r="H31" s="38">
        <v>0.7</v>
      </c>
      <c r="I31" s="38">
        <v>0.7</v>
      </c>
      <c r="J31" s="38">
        <v>0.7</v>
      </c>
      <c r="K31" s="38">
        <v>0.7</v>
      </c>
      <c r="L31" s="38">
        <v>0.7</v>
      </c>
      <c r="M31" s="38">
        <v>0.7</v>
      </c>
      <c r="N31" s="38">
        <v>0.7</v>
      </c>
      <c r="O31" s="38">
        <v>0.7</v>
      </c>
      <c r="P31" s="38">
        <v>0.7</v>
      </c>
      <c r="Q31" s="38">
        <v>0.7</v>
      </c>
      <c r="R31" s="38">
        <v>0.7</v>
      </c>
      <c r="S31" s="38">
        <v>0.7</v>
      </c>
      <c r="T31" s="38">
        <v>0.7</v>
      </c>
      <c r="U31" s="38">
        <v>0.7</v>
      </c>
      <c r="V31" s="38">
        <v>0.7</v>
      </c>
      <c r="W31" s="38">
        <v>0.7</v>
      </c>
      <c r="X31" s="38">
        <v>0.7</v>
      </c>
      <c r="Y31" s="38">
        <v>0.7</v>
      </c>
      <c r="Z31" s="38">
        <v>0.7</v>
      </c>
      <c r="AA31" s="38"/>
      <c r="AB31" s="38"/>
      <c r="AC31" s="38"/>
      <c r="AD31" s="38"/>
      <c r="AE31" s="38"/>
      <c r="AF31" s="38"/>
      <c r="AG31" s="38"/>
      <c r="AH31" s="38"/>
      <c r="AI31" s="38"/>
      <c r="AJ31" s="50"/>
      <c r="AK31" s="38"/>
      <c r="AL31" s="38"/>
      <c r="AN31" s="260">
        <f t="shared" si="0"/>
        <v>14.699999999999994</v>
      </c>
      <c r="AO31" s="8">
        <v>-86400</v>
      </c>
      <c r="AP31" s="261">
        <f t="shared" si="1"/>
        <v>-1270079.9999999995</v>
      </c>
    </row>
    <row r="32" spans="1:42" s="8" customFormat="1" x14ac:dyDescent="0.25">
      <c r="A32" s="12"/>
      <c r="B32" s="16"/>
      <c r="C32" s="219" t="s">
        <v>123</v>
      </c>
      <c r="D32" s="41"/>
      <c r="E32" s="7"/>
      <c r="F32" s="38">
        <v>0.7</v>
      </c>
      <c r="G32" s="38">
        <v>0.7</v>
      </c>
      <c r="H32" s="38">
        <v>0.7</v>
      </c>
      <c r="I32" s="38">
        <v>0.7</v>
      </c>
      <c r="J32" s="38">
        <v>0.7</v>
      </c>
      <c r="K32" s="38">
        <v>0.7</v>
      </c>
      <c r="L32" s="38">
        <v>0.7</v>
      </c>
      <c r="M32" s="38">
        <v>0.7</v>
      </c>
      <c r="N32" s="38">
        <v>0.7</v>
      </c>
      <c r="O32" s="38">
        <v>0.7</v>
      </c>
      <c r="P32" s="38">
        <v>0.7</v>
      </c>
      <c r="Q32" s="38">
        <v>0.7</v>
      </c>
      <c r="R32" s="38">
        <v>0.7</v>
      </c>
      <c r="S32" s="38">
        <v>0.7</v>
      </c>
      <c r="T32" s="38">
        <v>0.7</v>
      </c>
      <c r="U32" s="38">
        <v>0.7</v>
      </c>
      <c r="V32" s="38">
        <v>0.7</v>
      </c>
      <c r="W32" s="38">
        <v>0.7</v>
      </c>
      <c r="X32" s="38">
        <v>0.7</v>
      </c>
      <c r="Y32" s="38">
        <v>0.7</v>
      </c>
      <c r="Z32" s="38">
        <v>0.7</v>
      </c>
      <c r="AA32" s="38"/>
      <c r="AB32" s="38"/>
      <c r="AC32" s="38"/>
      <c r="AD32" s="38"/>
      <c r="AE32" s="38"/>
      <c r="AF32" s="38"/>
      <c r="AG32" s="38"/>
      <c r="AH32" s="38"/>
      <c r="AI32" s="38"/>
      <c r="AJ32" s="50"/>
      <c r="AK32" s="38"/>
      <c r="AL32" s="38"/>
      <c r="AN32" s="260">
        <f t="shared" si="0"/>
        <v>14.699999999999994</v>
      </c>
      <c r="AO32" s="8">
        <v>-86400</v>
      </c>
      <c r="AP32" s="261">
        <f t="shared" si="1"/>
        <v>-1270079.9999999995</v>
      </c>
    </row>
    <row r="33" spans="1:42" s="8" customFormat="1" x14ac:dyDescent="0.25">
      <c r="A33" s="12"/>
      <c r="B33" s="16"/>
      <c r="C33" s="219" t="s">
        <v>124</v>
      </c>
      <c r="D33" s="41"/>
      <c r="E33" s="7"/>
      <c r="F33" s="38">
        <v>0.3</v>
      </c>
      <c r="G33" s="38">
        <v>0.3</v>
      </c>
      <c r="H33" s="38">
        <v>0.3</v>
      </c>
      <c r="I33" s="38">
        <v>0.3</v>
      </c>
      <c r="J33" s="38">
        <v>0.3</v>
      </c>
      <c r="K33" s="38">
        <v>0.3</v>
      </c>
      <c r="L33" s="38">
        <v>0.3</v>
      </c>
      <c r="M33" s="38">
        <v>0.3</v>
      </c>
      <c r="N33" s="38">
        <v>0.3</v>
      </c>
      <c r="O33" s="38">
        <v>0.3</v>
      </c>
      <c r="P33" s="38">
        <v>0.3</v>
      </c>
      <c r="Q33" s="38">
        <v>0.3</v>
      </c>
      <c r="R33" s="38">
        <v>0.3</v>
      </c>
      <c r="S33" s="38">
        <v>0.3</v>
      </c>
      <c r="T33" s="38">
        <v>0.3</v>
      </c>
      <c r="U33" s="38">
        <v>0.3</v>
      </c>
      <c r="V33" s="38">
        <v>0.3</v>
      </c>
      <c r="W33" s="38">
        <v>0.3</v>
      </c>
      <c r="X33" s="38">
        <v>0.3</v>
      </c>
      <c r="Y33" s="38">
        <v>0.3</v>
      </c>
      <c r="Z33" s="38">
        <v>0.3</v>
      </c>
      <c r="AA33" s="38"/>
      <c r="AB33" s="38"/>
      <c r="AC33" s="38"/>
      <c r="AD33" s="38"/>
      <c r="AE33" s="38"/>
      <c r="AF33" s="38"/>
      <c r="AG33" s="38"/>
      <c r="AH33" s="38"/>
      <c r="AI33" s="38"/>
      <c r="AJ33" s="50"/>
      <c r="AK33" s="38"/>
      <c r="AL33" s="38"/>
      <c r="AN33" s="260">
        <f t="shared" si="0"/>
        <v>6.299999999999998</v>
      </c>
      <c r="AO33" s="8">
        <v>-86400</v>
      </c>
      <c r="AP33" s="261">
        <f t="shared" si="1"/>
        <v>-544319.99999999988</v>
      </c>
    </row>
    <row r="34" spans="1:42" s="8" customFormat="1" x14ac:dyDescent="0.25">
      <c r="A34" s="12"/>
      <c r="B34" s="16"/>
      <c r="C34" s="219" t="s">
        <v>125</v>
      </c>
      <c r="D34" s="41"/>
      <c r="E34" s="7"/>
      <c r="F34" s="38">
        <v>0.8</v>
      </c>
      <c r="G34" s="38">
        <v>0.8</v>
      </c>
      <c r="H34" s="38">
        <v>0.8</v>
      </c>
      <c r="I34" s="38">
        <v>0.8</v>
      </c>
      <c r="J34" s="38">
        <v>0.8</v>
      </c>
      <c r="K34" s="38">
        <v>0.8</v>
      </c>
      <c r="L34" s="38">
        <v>0.8</v>
      </c>
      <c r="M34" s="38">
        <v>0.8</v>
      </c>
      <c r="N34" s="38">
        <v>0.8</v>
      </c>
      <c r="O34" s="38">
        <v>0.8</v>
      </c>
      <c r="P34" s="38">
        <v>0.8</v>
      </c>
      <c r="Q34" s="38">
        <v>0.8</v>
      </c>
      <c r="R34" s="38">
        <v>0.8</v>
      </c>
      <c r="S34" s="38">
        <v>0.8</v>
      </c>
      <c r="T34" s="38">
        <v>0.8</v>
      </c>
      <c r="U34" s="38">
        <v>0.8</v>
      </c>
      <c r="V34" s="38">
        <v>0.8</v>
      </c>
      <c r="W34" s="38">
        <v>0.8</v>
      </c>
      <c r="X34" s="38">
        <v>0.8</v>
      </c>
      <c r="Y34" s="38">
        <v>0.8</v>
      </c>
      <c r="Z34" s="38">
        <v>0.8</v>
      </c>
      <c r="AA34" s="38"/>
      <c r="AB34" s="38"/>
      <c r="AC34" s="38"/>
      <c r="AD34" s="38"/>
      <c r="AE34" s="38"/>
      <c r="AF34" s="38"/>
      <c r="AG34" s="38"/>
      <c r="AH34" s="38"/>
      <c r="AI34" s="38"/>
      <c r="AJ34" s="50"/>
      <c r="AK34" s="38"/>
      <c r="AL34" s="38"/>
      <c r="AN34" s="260">
        <f t="shared" si="0"/>
        <v>16.800000000000004</v>
      </c>
      <c r="AO34" s="8">
        <v>-86400</v>
      </c>
      <c r="AP34" s="261">
        <f t="shared" si="1"/>
        <v>-1451520.0000000005</v>
      </c>
    </row>
    <row r="35" spans="1:42" s="8" customFormat="1" x14ac:dyDescent="0.25">
      <c r="A35" s="12"/>
      <c r="B35" s="16"/>
      <c r="C35" s="219" t="s">
        <v>397</v>
      </c>
      <c r="D35" s="41"/>
      <c r="E35" s="7"/>
      <c r="F35" s="38">
        <v>1.3</v>
      </c>
      <c r="G35" s="38">
        <v>1.3</v>
      </c>
      <c r="H35" s="38">
        <v>1.3</v>
      </c>
      <c r="I35" s="38">
        <v>1.3</v>
      </c>
      <c r="J35" s="38">
        <v>1.3</v>
      </c>
      <c r="K35" s="38">
        <v>1.3</v>
      </c>
      <c r="L35" s="38">
        <v>1.3</v>
      </c>
      <c r="M35" s="38">
        <v>1.3</v>
      </c>
      <c r="N35" s="38">
        <v>1.3</v>
      </c>
      <c r="O35" s="38">
        <v>1.3</v>
      </c>
      <c r="P35" s="38">
        <v>1.3</v>
      </c>
      <c r="Q35" s="38">
        <v>1.3</v>
      </c>
      <c r="R35" s="38">
        <v>1.3</v>
      </c>
      <c r="S35" s="38">
        <v>1.3</v>
      </c>
      <c r="T35" s="38">
        <v>1.3</v>
      </c>
      <c r="U35" s="38">
        <v>1.3</v>
      </c>
      <c r="V35" s="38">
        <v>1.3</v>
      </c>
      <c r="W35" s="38">
        <v>1.3</v>
      </c>
      <c r="X35" s="38">
        <v>1.3</v>
      </c>
      <c r="Y35" s="38">
        <v>1.3</v>
      </c>
      <c r="Z35" s="38">
        <v>1.3</v>
      </c>
      <c r="AA35" s="38"/>
      <c r="AB35" s="38"/>
      <c r="AC35" s="38"/>
      <c r="AD35" s="38"/>
      <c r="AE35" s="38"/>
      <c r="AF35" s="38"/>
      <c r="AG35" s="38"/>
      <c r="AH35" s="38"/>
      <c r="AI35" s="38"/>
      <c r="AJ35" s="50"/>
      <c r="AK35" s="38"/>
      <c r="AL35" s="38"/>
      <c r="AN35" s="260">
        <f t="shared" si="0"/>
        <v>27.300000000000008</v>
      </c>
      <c r="AO35" s="8">
        <v>-86400</v>
      </c>
      <c r="AP35" s="261">
        <f t="shared" si="1"/>
        <v>-2358720.0000000005</v>
      </c>
    </row>
    <row r="36" spans="1:42" s="8" customFormat="1" x14ac:dyDescent="0.25">
      <c r="A36" s="12"/>
      <c r="B36" s="16"/>
      <c r="C36" s="219" t="s">
        <v>126</v>
      </c>
      <c r="D36" s="41"/>
      <c r="E36" s="7"/>
      <c r="F36" s="38">
        <v>0.6</v>
      </c>
      <c r="G36" s="38">
        <v>0.6</v>
      </c>
      <c r="H36" s="38">
        <v>0.6</v>
      </c>
      <c r="I36" s="38">
        <v>0.6</v>
      </c>
      <c r="J36" s="38">
        <v>0.6</v>
      </c>
      <c r="K36" s="38">
        <v>0.6</v>
      </c>
      <c r="L36" s="38">
        <v>0.6</v>
      </c>
      <c r="M36" s="38">
        <v>0.6</v>
      </c>
      <c r="N36" s="38">
        <v>0.6</v>
      </c>
      <c r="O36" s="38">
        <v>0.6</v>
      </c>
      <c r="P36" s="38">
        <v>0.6</v>
      </c>
      <c r="Q36" s="38">
        <v>0.6</v>
      </c>
      <c r="R36" s="38">
        <v>0.6</v>
      </c>
      <c r="S36" s="38">
        <v>0.6</v>
      </c>
      <c r="T36" s="38">
        <v>0.6</v>
      </c>
      <c r="U36" s="38">
        <v>0.6</v>
      </c>
      <c r="V36" s="38">
        <v>0.6</v>
      </c>
      <c r="W36" s="38">
        <v>0.6</v>
      </c>
      <c r="X36" s="38">
        <v>0.6</v>
      </c>
      <c r="Y36" s="38">
        <v>0.6</v>
      </c>
      <c r="Z36" s="38">
        <v>0.6</v>
      </c>
      <c r="AA36" s="38"/>
      <c r="AB36" s="38"/>
      <c r="AC36" s="38"/>
      <c r="AD36" s="38"/>
      <c r="AE36" s="38"/>
      <c r="AF36" s="38"/>
      <c r="AG36" s="38"/>
      <c r="AH36" s="38"/>
      <c r="AI36" s="38"/>
      <c r="AJ36" s="50"/>
      <c r="AK36" s="38"/>
      <c r="AL36" s="38"/>
      <c r="AN36" s="260">
        <f t="shared" si="0"/>
        <v>12.599999999999996</v>
      </c>
      <c r="AO36" s="8">
        <v>-86400</v>
      </c>
      <c r="AP36" s="261">
        <f t="shared" si="1"/>
        <v>-1088639.9999999998</v>
      </c>
    </row>
    <row r="37" spans="1:42" s="8" customFormat="1" x14ac:dyDescent="0.25">
      <c r="A37" s="12"/>
      <c r="B37" s="16"/>
      <c r="C37" s="219" t="s">
        <v>147</v>
      </c>
      <c r="D37" s="41"/>
      <c r="E37" s="7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/>
      <c r="AB37" s="38"/>
      <c r="AC37" s="38"/>
      <c r="AD37" s="38"/>
      <c r="AE37" s="38"/>
      <c r="AF37" s="38"/>
      <c r="AG37" s="38"/>
      <c r="AH37" s="38"/>
      <c r="AI37" s="38"/>
      <c r="AJ37" s="50"/>
      <c r="AK37" s="38"/>
      <c r="AL37" s="38"/>
      <c r="AN37" s="260">
        <f t="shared" si="0"/>
        <v>0</v>
      </c>
      <c r="AO37" s="8">
        <v>-86400</v>
      </c>
      <c r="AP37" s="261">
        <f t="shared" si="1"/>
        <v>0</v>
      </c>
    </row>
    <row r="38" spans="1:42" s="8" customFormat="1" x14ac:dyDescent="0.25">
      <c r="A38" s="12"/>
      <c r="B38" s="16"/>
      <c r="C38" s="219" t="s">
        <v>127</v>
      </c>
      <c r="D38" s="41"/>
      <c r="E38" s="7"/>
      <c r="F38" s="38">
        <v>1.2</v>
      </c>
      <c r="G38" s="38">
        <v>1.2</v>
      </c>
      <c r="H38" s="38">
        <v>1.2</v>
      </c>
      <c r="I38" s="38">
        <v>1.2</v>
      </c>
      <c r="J38" s="38">
        <v>1.2</v>
      </c>
      <c r="K38" s="38">
        <v>1.2</v>
      </c>
      <c r="L38" s="38">
        <v>1.2</v>
      </c>
      <c r="M38" s="38">
        <v>0.8</v>
      </c>
      <c r="N38" s="38">
        <v>0.8</v>
      </c>
      <c r="O38" s="38">
        <v>0.8</v>
      </c>
      <c r="P38" s="38">
        <v>0.8</v>
      </c>
      <c r="Q38" s="38">
        <v>0.8</v>
      </c>
      <c r="R38" s="38">
        <v>0.8</v>
      </c>
      <c r="S38" s="38">
        <v>0.8</v>
      </c>
      <c r="T38" s="38">
        <v>0.8</v>
      </c>
      <c r="U38" s="38">
        <v>0.8</v>
      </c>
      <c r="V38" s="38">
        <v>0.8</v>
      </c>
      <c r="W38" s="38">
        <v>0.8</v>
      </c>
      <c r="X38" s="38">
        <v>0.8</v>
      </c>
      <c r="Y38" s="38">
        <v>0.8</v>
      </c>
      <c r="Z38" s="38">
        <v>0.8</v>
      </c>
      <c r="AA38" s="38"/>
      <c r="AB38" s="38"/>
      <c r="AC38" s="38"/>
      <c r="AD38" s="38"/>
      <c r="AE38" s="38"/>
      <c r="AF38" s="38"/>
      <c r="AG38" s="38"/>
      <c r="AH38" s="38"/>
      <c r="AI38" s="38"/>
      <c r="AJ38" s="50"/>
      <c r="AK38" s="38"/>
      <c r="AL38" s="38"/>
      <c r="AN38" s="260">
        <f t="shared" si="0"/>
        <v>19.600000000000009</v>
      </c>
      <c r="AO38" s="8">
        <v>-86400</v>
      </c>
      <c r="AP38" s="261">
        <f t="shared" si="1"/>
        <v>-1693440.0000000007</v>
      </c>
    </row>
    <row r="39" spans="1:42" s="8" customFormat="1" x14ac:dyDescent="0.25">
      <c r="A39" s="12"/>
      <c r="B39" s="16"/>
      <c r="C39" s="47"/>
      <c r="D39" s="41"/>
      <c r="E39" s="7"/>
      <c r="F39" s="38"/>
      <c r="G39" s="38"/>
      <c r="H39" s="38"/>
      <c r="I39" s="38"/>
      <c r="J39" s="38"/>
      <c r="K39" s="38"/>
      <c r="L39" s="38"/>
      <c r="M39" s="38"/>
      <c r="N39" s="38"/>
      <c r="O39" s="14"/>
      <c r="P39" s="14"/>
      <c r="Q39" s="14"/>
      <c r="R39" s="14"/>
      <c r="S39" s="14"/>
      <c r="T39" s="14"/>
      <c r="U39" s="38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54"/>
      <c r="AK39" s="14"/>
      <c r="AL39" s="14"/>
      <c r="AN39" s="260"/>
      <c r="AP39" s="261"/>
    </row>
    <row r="40" spans="1:42" s="8" customFormat="1" ht="15.75" thickBot="1" x14ac:dyDescent="0.3">
      <c r="A40" s="25"/>
      <c r="B40" s="19"/>
      <c r="C40" s="20" t="s">
        <v>139</v>
      </c>
      <c r="D40" s="243"/>
      <c r="E40" s="46">
        <f>86400*SUM(F40:AJ40)</f>
        <v>9016703.9999999944</v>
      </c>
      <c r="F40" s="51">
        <f t="shared" ref="F40:AJ40" si="4">SUM(F24:F27)-SUM(F29:F38)</f>
        <v>4.5300000000000011</v>
      </c>
      <c r="G40" s="51">
        <f t="shared" si="4"/>
        <v>4.8599999999999959</v>
      </c>
      <c r="H40" s="51">
        <f t="shared" si="4"/>
        <v>4.8499999999999979</v>
      </c>
      <c r="I40" s="51">
        <f t="shared" si="4"/>
        <v>4.8699999999999974</v>
      </c>
      <c r="J40" s="51">
        <f t="shared" si="4"/>
        <v>4.8599999999999959</v>
      </c>
      <c r="K40" s="51">
        <f t="shared" si="4"/>
        <v>4.8599999999999994</v>
      </c>
      <c r="L40" s="51">
        <f t="shared" si="4"/>
        <v>4.8499999999999979</v>
      </c>
      <c r="M40" s="51">
        <f t="shared" si="4"/>
        <v>4.8699999999999974</v>
      </c>
      <c r="N40" s="51">
        <f t="shared" si="4"/>
        <v>5.0399999999999956</v>
      </c>
      <c r="O40" s="51">
        <f t="shared" si="4"/>
        <v>5.0399999999999956</v>
      </c>
      <c r="P40" s="51">
        <f t="shared" si="4"/>
        <v>5.029999999999994</v>
      </c>
      <c r="Q40" s="51">
        <f t="shared" si="4"/>
        <v>5.0199999999999996</v>
      </c>
      <c r="R40" s="51">
        <f t="shared" si="4"/>
        <v>5.019999999999996</v>
      </c>
      <c r="S40" s="51">
        <f t="shared" si="4"/>
        <v>5.0399999999999956</v>
      </c>
      <c r="T40" s="51">
        <f t="shared" si="4"/>
        <v>5.1400000000000006</v>
      </c>
      <c r="U40" s="51">
        <f t="shared" si="4"/>
        <v>5.1099999999999959</v>
      </c>
      <c r="V40" s="51">
        <f t="shared" si="4"/>
        <v>5.1899999999999977</v>
      </c>
      <c r="W40" s="51">
        <f t="shared" si="4"/>
        <v>5.129999999999999</v>
      </c>
      <c r="X40" s="51">
        <f t="shared" si="4"/>
        <v>5.1199999999999974</v>
      </c>
      <c r="Y40" s="51">
        <f t="shared" si="4"/>
        <v>5.0999999999999996</v>
      </c>
      <c r="Z40" s="51">
        <f t="shared" si="4"/>
        <v>4.8300000000000018</v>
      </c>
      <c r="AA40" s="51">
        <f t="shared" si="4"/>
        <v>0</v>
      </c>
      <c r="AB40" s="51">
        <f t="shared" si="4"/>
        <v>0</v>
      </c>
      <c r="AC40" s="51">
        <f t="shared" si="4"/>
        <v>0</v>
      </c>
      <c r="AD40" s="51">
        <f t="shared" si="4"/>
        <v>0</v>
      </c>
      <c r="AE40" s="51">
        <f t="shared" si="4"/>
        <v>0</v>
      </c>
      <c r="AF40" s="51">
        <f t="shared" si="4"/>
        <v>0</v>
      </c>
      <c r="AG40" s="51">
        <f t="shared" si="4"/>
        <v>0</v>
      </c>
      <c r="AH40" s="51">
        <f t="shared" si="4"/>
        <v>0</v>
      </c>
      <c r="AI40" s="51">
        <f t="shared" si="4"/>
        <v>0</v>
      </c>
      <c r="AJ40" s="52">
        <f t="shared" si="4"/>
        <v>0</v>
      </c>
      <c r="AK40" s="38"/>
      <c r="AL40" s="38"/>
      <c r="AN40" s="262">
        <f t="shared" si="0"/>
        <v>104.35999999999994</v>
      </c>
      <c r="AO40" s="20">
        <v>86400</v>
      </c>
      <c r="AP40" s="263">
        <f t="shared" si="1"/>
        <v>9016703.9999999944</v>
      </c>
    </row>
    <row r="41" spans="1:42" ht="15.75" thickTop="1" x14ac:dyDescent="0.25">
      <c r="X41" s="14"/>
      <c r="Y41" s="14"/>
      <c r="AB41" s="14"/>
      <c r="AC41" s="14"/>
      <c r="AD41" s="14"/>
      <c r="AE41" s="14"/>
      <c r="AF41" s="14"/>
      <c r="AG41" s="14"/>
      <c r="AH41" s="14"/>
      <c r="AI41" s="14"/>
      <c r="AN41" s="14"/>
      <c r="AO41" s="8"/>
      <c r="AP41" s="15"/>
    </row>
    <row r="42" spans="1:42" x14ac:dyDescent="0.25">
      <c r="C42" s="27"/>
      <c r="X42" s="14"/>
      <c r="Y42" s="14"/>
      <c r="AB42" s="14"/>
      <c r="AC42" s="14"/>
      <c r="AD42" s="14"/>
      <c r="AE42" s="14"/>
      <c r="AF42" s="14"/>
      <c r="AG42" s="14"/>
      <c r="AH42" s="14"/>
      <c r="AI42" s="14"/>
      <c r="AN42" s="14"/>
      <c r="AO42" s="8"/>
      <c r="AP42" s="15"/>
    </row>
    <row r="43" spans="1:42" ht="15.75" thickBot="1" x14ac:dyDescent="0.3">
      <c r="X43" s="14"/>
      <c r="Y43" s="14"/>
      <c r="AB43" s="14"/>
      <c r="AC43" s="14"/>
      <c r="AD43" s="14"/>
      <c r="AE43" s="14"/>
      <c r="AF43" s="14"/>
      <c r="AG43" s="14"/>
      <c r="AH43" s="14"/>
      <c r="AI43" s="14"/>
      <c r="AN43" s="14"/>
      <c r="AO43" s="8"/>
      <c r="AP43" s="15"/>
    </row>
    <row r="44" spans="1:42" ht="15.75" thickTop="1" x14ac:dyDescent="0.25">
      <c r="A44" s="230" t="s">
        <v>24</v>
      </c>
      <c r="B44" s="23" t="s">
        <v>25</v>
      </c>
      <c r="C44" s="224" t="s">
        <v>401</v>
      </c>
      <c r="D44" s="225" t="s">
        <v>395</v>
      </c>
      <c r="E44" s="45"/>
      <c r="F44" s="48">
        <v>10.86</v>
      </c>
      <c r="G44" s="48">
        <v>10.98</v>
      </c>
      <c r="H44" s="48">
        <v>10.5</v>
      </c>
      <c r="I44" s="48">
        <v>10.5</v>
      </c>
      <c r="J44" s="48">
        <v>10.51</v>
      </c>
      <c r="K44" s="48">
        <v>10.69</v>
      </c>
      <c r="L44" s="48">
        <v>10.64</v>
      </c>
      <c r="M44" s="48">
        <v>10.64</v>
      </c>
      <c r="N44" s="48">
        <v>10.47</v>
      </c>
      <c r="O44" s="48">
        <v>10.58</v>
      </c>
      <c r="P44" s="48">
        <v>10.61</v>
      </c>
      <c r="Q44" s="48">
        <v>10.57</v>
      </c>
      <c r="R44" s="48">
        <v>10.55</v>
      </c>
      <c r="S44" s="48">
        <v>10.86</v>
      </c>
      <c r="T44" s="48">
        <v>11.51</v>
      </c>
      <c r="U44" s="48">
        <v>11.68</v>
      </c>
      <c r="V44" s="48">
        <v>12</v>
      </c>
      <c r="W44" s="48">
        <v>11.9</v>
      </c>
      <c r="X44" s="48">
        <v>11.89</v>
      </c>
      <c r="Y44" s="48">
        <v>11.85</v>
      </c>
      <c r="Z44" s="48">
        <v>12.04</v>
      </c>
      <c r="AA44" s="48"/>
      <c r="AB44" s="48"/>
      <c r="AC44" s="48"/>
      <c r="AD44" s="48"/>
      <c r="AE44" s="48"/>
      <c r="AF44" s="48"/>
      <c r="AG44" s="48"/>
      <c r="AH44" s="48"/>
      <c r="AI44" s="48"/>
      <c r="AJ44" s="49"/>
      <c r="AK44" s="38"/>
      <c r="AL44" s="38"/>
      <c r="AN44" s="258">
        <f t="shared" si="0"/>
        <v>231.83000000000004</v>
      </c>
      <c r="AO44" s="10">
        <v>86400</v>
      </c>
      <c r="AP44" s="259">
        <f t="shared" si="1"/>
        <v>20030112.000000004</v>
      </c>
    </row>
    <row r="45" spans="1:42" x14ac:dyDescent="0.25">
      <c r="A45" s="12"/>
      <c r="B45" s="16"/>
      <c r="C45" s="17"/>
      <c r="D45" s="18"/>
      <c r="O45" s="38"/>
      <c r="P45" s="38"/>
      <c r="Q45" s="38"/>
      <c r="R45" s="38"/>
      <c r="S45" s="38"/>
      <c r="T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50"/>
      <c r="AK45" s="38"/>
      <c r="AL45" s="38"/>
      <c r="AN45" s="260"/>
      <c r="AO45" s="8"/>
      <c r="AP45" s="261"/>
    </row>
    <row r="46" spans="1:42" x14ac:dyDescent="0.25">
      <c r="A46" s="12"/>
      <c r="B46" s="16"/>
      <c r="C46" s="219" t="s">
        <v>128</v>
      </c>
      <c r="D46" s="18"/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/>
      <c r="AB46" s="38"/>
      <c r="AC46" s="38"/>
      <c r="AD46" s="38"/>
      <c r="AE46" s="38"/>
      <c r="AF46" s="38"/>
      <c r="AG46" s="38"/>
      <c r="AH46" s="38"/>
      <c r="AI46" s="38"/>
      <c r="AJ46" s="50"/>
      <c r="AK46" s="38"/>
      <c r="AL46" s="38"/>
      <c r="AN46" s="260">
        <f t="shared" si="0"/>
        <v>0</v>
      </c>
      <c r="AO46" s="8">
        <v>-86400</v>
      </c>
      <c r="AP46" s="261">
        <f t="shared" si="1"/>
        <v>0</v>
      </c>
    </row>
    <row r="47" spans="1:42" x14ac:dyDescent="0.25">
      <c r="A47" s="12"/>
      <c r="B47" s="16"/>
      <c r="C47" s="219" t="s">
        <v>129</v>
      </c>
      <c r="D47" s="18"/>
      <c r="F47" s="38">
        <v>0.1</v>
      </c>
      <c r="G47" s="38">
        <v>0.1</v>
      </c>
      <c r="H47" s="38">
        <v>0.1</v>
      </c>
      <c r="I47" s="38">
        <v>0.1</v>
      </c>
      <c r="J47" s="38">
        <v>0.1</v>
      </c>
      <c r="K47" s="38">
        <v>0.1</v>
      </c>
      <c r="L47" s="38">
        <v>0.1</v>
      </c>
      <c r="M47" s="38">
        <v>0.1</v>
      </c>
      <c r="N47" s="38">
        <v>0.1</v>
      </c>
      <c r="O47" s="38">
        <v>0.1</v>
      </c>
      <c r="P47" s="38">
        <v>0.1</v>
      </c>
      <c r="Q47" s="38">
        <v>0.1</v>
      </c>
      <c r="R47" s="38">
        <v>0.1</v>
      </c>
      <c r="S47" s="38">
        <v>0.1</v>
      </c>
      <c r="T47" s="38">
        <v>0.1</v>
      </c>
      <c r="U47" s="38">
        <v>0.1</v>
      </c>
      <c r="V47" s="38">
        <v>0.1</v>
      </c>
      <c r="W47" s="38">
        <v>0.1</v>
      </c>
      <c r="X47" s="38">
        <v>0.1</v>
      </c>
      <c r="Y47" s="38">
        <v>0.1</v>
      </c>
      <c r="Z47" s="38">
        <v>0.1</v>
      </c>
      <c r="AA47" s="38"/>
      <c r="AB47" s="38"/>
      <c r="AC47" s="38"/>
      <c r="AD47" s="38"/>
      <c r="AE47" s="38"/>
      <c r="AF47" s="38"/>
      <c r="AG47" s="38"/>
      <c r="AH47" s="38"/>
      <c r="AI47" s="38"/>
      <c r="AJ47" s="50"/>
      <c r="AK47" s="38"/>
      <c r="AL47" s="38"/>
      <c r="AN47" s="260">
        <f t="shared" si="0"/>
        <v>2.1000000000000005</v>
      </c>
      <c r="AO47" s="8">
        <v>-86400</v>
      </c>
      <c r="AP47" s="261">
        <f t="shared" si="1"/>
        <v>-181440.00000000006</v>
      </c>
    </row>
    <row r="48" spans="1:42" x14ac:dyDescent="0.25">
      <c r="A48" s="12"/>
      <c r="B48" s="16"/>
      <c r="C48" s="219" t="s">
        <v>130</v>
      </c>
      <c r="D48" s="18"/>
      <c r="F48" s="38">
        <v>1.5</v>
      </c>
      <c r="G48" s="38">
        <v>1.5</v>
      </c>
      <c r="H48" s="38">
        <v>1.5</v>
      </c>
      <c r="I48" s="38">
        <v>1.5</v>
      </c>
      <c r="J48" s="38">
        <v>1.5</v>
      </c>
      <c r="K48" s="38">
        <v>1.5</v>
      </c>
      <c r="L48" s="38">
        <v>1.5</v>
      </c>
      <c r="M48" s="38">
        <v>0.5</v>
      </c>
      <c r="N48" s="38">
        <v>0.5</v>
      </c>
      <c r="O48" s="38">
        <v>0.5</v>
      </c>
      <c r="P48" s="38">
        <v>0.5</v>
      </c>
      <c r="Q48" s="38">
        <v>0.5</v>
      </c>
      <c r="R48" s="38">
        <v>0.5</v>
      </c>
      <c r="S48" s="38">
        <v>0.5</v>
      </c>
      <c r="T48" s="38">
        <v>0.5</v>
      </c>
      <c r="U48" s="38">
        <v>0.5</v>
      </c>
      <c r="V48" s="38">
        <v>0.5</v>
      </c>
      <c r="W48" s="38">
        <v>0.5</v>
      </c>
      <c r="X48" s="38">
        <v>0.5</v>
      </c>
      <c r="Y48" s="38">
        <v>0.5</v>
      </c>
      <c r="Z48" s="38">
        <v>0.5</v>
      </c>
      <c r="AA48" s="38"/>
      <c r="AB48" s="38"/>
      <c r="AC48" s="38"/>
      <c r="AD48" s="38"/>
      <c r="AE48" s="38"/>
      <c r="AF48" s="38"/>
      <c r="AG48" s="38"/>
      <c r="AH48" s="38"/>
      <c r="AI48" s="38"/>
      <c r="AJ48" s="50"/>
      <c r="AK48" s="38"/>
      <c r="AL48" s="38"/>
      <c r="AN48" s="260">
        <f t="shared" si="0"/>
        <v>17.5</v>
      </c>
      <c r="AO48" s="8">
        <v>-86400</v>
      </c>
      <c r="AP48" s="261">
        <f t="shared" si="1"/>
        <v>-1512000</v>
      </c>
    </row>
    <row r="49" spans="1:42" x14ac:dyDescent="0.25">
      <c r="A49" s="12"/>
      <c r="B49" s="16"/>
      <c r="C49" s="219" t="s">
        <v>131</v>
      </c>
      <c r="D49" s="18"/>
      <c r="F49" s="38">
        <v>1.55</v>
      </c>
      <c r="G49" s="38">
        <v>1.55</v>
      </c>
      <c r="H49" s="38">
        <v>1.55</v>
      </c>
      <c r="I49" s="38">
        <v>1.55</v>
      </c>
      <c r="J49" s="38">
        <v>1.55</v>
      </c>
      <c r="K49" s="38">
        <v>1.55</v>
      </c>
      <c r="L49" s="38">
        <v>1.55</v>
      </c>
      <c r="M49" s="38">
        <v>1</v>
      </c>
      <c r="N49" s="38">
        <v>1</v>
      </c>
      <c r="O49" s="38">
        <v>1</v>
      </c>
      <c r="P49" s="38">
        <v>1</v>
      </c>
      <c r="Q49" s="38">
        <v>1</v>
      </c>
      <c r="R49" s="38">
        <v>1</v>
      </c>
      <c r="S49" s="38">
        <v>1</v>
      </c>
      <c r="T49" s="38">
        <v>2</v>
      </c>
      <c r="U49" s="38">
        <v>2</v>
      </c>
      <c r="V49" s="38">
        <v>2</v>
      </c>
      <c r="W49" s="38">
        <v>2</v>
      </c>
      <c r="X49" s="38">
        <v>2</v>
      </c>
      <c r="Y49" s="38">
        <v>2</v>
      </c>
      <c r="Z49" s="38">
        <v>2</v>
      </c>
      <c r="AA49" s="38"/>
      <c r="AB49" s="38"/>
      <c r="AC49" s="38"/>
      <c r="AD49" s="38"/>
      <c r="AE49" s="38"/>
      <c r="AF49" s="38"/>
      <c r="AG49" s="38"/>
      <c r="AH49" s="38"/>
      <c r="AI49" s="38"/>
      <c r="AJ49" s="50"/>
      <c r="AK49" s="38"/>
      <c r="AL49" s="38"/>
      <c r="AN49" s="260">
        <f t="shared" si="0"/>
        <v>31.85</v>
      </c>
      <c r="AO49" s="8">
        <v>-86400</v>
      </c>
      <c r="AP49" s="261">
        <f t="shared" si="1"/>
        <v>-2751840</v>
      </c>
    </row>
    <row r="50" spans="1:42" x14ac:dyDescent="0.25">
      <c r="A50" s="12"/>
      <c r="B50" s="16"/>
      <c r="C50" s="219" t="s">
        <v>132</v>
      </c>
      <c r="D50" s="18"/>
      <c r="F50" s="38">
        <v>0.2</v>
      </c>
      <c r="G50" s="38">
        <v>0.2</v>
      </c>
      <c r="H50" s="38">
        <v>0.2</v>
      </c>
      <c r="I50" s="38">
        <v>0.2</v>
      </c>
      <c r="J50" s="38">
        <v>0.2</v>
      </c>
      <c r="K50" s="38">
        <v>0.2</v>
      </c>
      <c r="L50" s="38">
        <v>0.2</v>
      </c>
      <c r="M50" s="38">
        <v>0.1</v>
      </c>
      <c r="N50" s="38">
        <v>0.1</v>
      </c>
      <c r="O50" s="38">
        <v>0.1</v>
      </c>
      <c r="P50" s="38">
        <v>0.1</v>
      </c>
      <c r="Q50" s="38">
        <v>0.1</v>
      </c>
      <c r="R50" s="38">
        <v>0.1</v>
      </c>
      <c r="S50" s="38">
        <v>0.1</v>
      </c>
      <c r="T50" s="38">
        <v>0.1</v>
      </c>
      <c r="U50" s="38">
        <v>0.1</v>
      </c>
      <c r="V50" s="38">
        <v>0.1</v>
      </c>
      <c r="W50" s="38">
        <v>0.1</v>
      </c>
      <c r="X50" s="38">
        <v>0.1</v>
      </c>
      <c r="Y50" s="38">
        <v>0.1</v>
      </c>
      <c r="Z50" s="38">
        <v>0.1</v>
      </c>
      <c r="AA50" s="38"/>
      <c r="AB50" s="38"/>
      <c r="AC50" s="38"/>
      <c r="AD50" s="38"/>
      <c r="AE50" s="38"/>
      <c r="AF50" s="38"/>
      <c r="AG50" s="38"/>
      <c r="AH50" s="38"/>
      <c r="AI50" s="38"/>
      <c r="AJ50" s="50"/>
      <c r="AK50" s="38"/>
      <c r="AL50" s="38"/>
      <c r="AN50" s="260">
        <f t="shared" si="0"/>
        <v>2.8000000000000012</v>
      </c>
      <c r="AO50" s="8">
        <v>-86400</v>
      </c>
      <c r="AP50" s="261">
        <f t="shared" si="1"/>
        <v>-241920.00000000009</v>
      </c>
    </row>
    <row r="51" spans="1:42" x14ac:dyDescent="0.25">
      <c r="A51" s="12"/>
      <c r="B51" s="16"/>
      <c r="C51" s="219" t="s">
        <v>134</v>
      </c>
      <c r="D51" s="18"/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/>
      <c r="AB51" s="38"/>
      <c r="AC51" s="38"/>
      <c r="AD51" s="38"/>
      <c r="AE51" s="38"/>
      <c r="AF51" s="38"/>
      <c r="AG51" s="38"/>
      <c r="AH51" s="38"/>
      <c r="AI51" s="38"/>
      <c r="AJ51" s="50"/>
      <c r="AK51" s="38"/>
      <c r="AL51" s="38"/>
      <c r="AN51" s="260">
        <f t="shared" si="0"/>
        <v>0</v>
      </c>
      <c r="AO51" s="8">
        <v>-86400</v>
      </c>
      <c r="AP51" s="261">
        <f t="shared" si="1"/>
        <v>0</v>
      </c>
    </row>
    <row r="52" spans="1:42" x14ac:dyDescent="0.25">
      <c r="A52" s="12"/>
      <c r="B52" s="16"/>
      <c r="C52" s="219" t="s">
        <v>133</v>
      </c>
      <c r="D52" s="18"/>
      <c r="F52" s="38">
        <v>0.5</v>
      </c>
      <c r="G52" s="38">
        <v>0.5</v>
      </c>
      <c r="H52" s="38">
        <v>0.5</v>
      </c>
      <c r="I52" s="38">
        <v>0.5</v>
      </c>
      <c r="J52" s="38">
        <v>0.5</v>
      </c>
      <c r="K52" s="38">
        <v>0.5</v>
      </c>
      <c r="L52" s="38">
        <v>0.5</v>
      </c>
      <c r="M52" s="38">
        <v>0.8</v>
      </c>
      <c r="N52" s="38">
        <v>0.8</v>
      </c>
      <c r="O52" s="38">
        <v>0.8</v>
      </c>
      <c r="P52" s="38">
        <v>0.8</v>
      </c>
      <c r="Q52" s="38">
        <v>0.8</v>
      </c>
      <c r="R52" s="38">
        <v>0.8</v>
      </c>
      <c r="S52" s="38">
        <v>0.8</v>
      </c>
      <c r="T52" s="38">
        <v>0.5</v>
      </c>
      <c r="U52" s="38">
        <v>0.5</v>
      </c>
      <c r="V52" s="38">
        <v>0.5</v>
      </c>
      <c r="W52" s="38">
        <v>0.5</v>
      </c>
      <c r="X52" s="38">
        <v>0.5</v>
      </c>
      <c r="Y52" s="38">
        <v>0.5</v>
      </c>
      <c r="Z52" s="38">
        <v>0.5</v>
      </c>
      <c r="AA52" s="38"/>
      <c r="AB52" s="38"/>
      <c r="AC52" s="38"/>
      <c r="AD52" s="38"/>
      <c r="AE52" s="38"/>
      <c r="AF52" s="38"/>
      <c r="AG52" s="38"/>
      <c r="AH52" s="38"/>
      <c r="AI52" s="38"/>
      <c r="AJ52" s="50"/>
      <c r="AK52" s="38"/>
      <c r="AL52" s="38"/>
      <c r="AN52" s="260">
        <f t="shared" si="0"/>
        <v>12.6</v>
      </c>
      <c r="AO52" s="8">
        <v>-86400</v>
      </c>
      <c r="AP52" s="261">
        <f t="shared" si="1"/>
        <v>-1088640</v>
      </c>
    </row>
    <row r="53" spans="1:42" x14ac:dyDescent="0.25">
      <c r="A53" s="12"/>
      <c r="B53" s="16"/>
      <c r="C53" s="219" t="s">
        <v>135</v>
      </c>
      <c r="D53" s="18"/>
      <c r="F53" s="38">
        <v>0.1</v>
      </c>
      <c r="G53" s="38">
        <v>0.1</v>
      </c>
      <c r="H53" s="38">
        <v>0.1</v>
      </c>
      <c r="I53" s="38">
        <v>0.1</v>
      </c>
      <c r="J53" s="38">
        <v>0.1</v>
      </c>
      <c r="K53" s="38">
        <v>0.1</v>
      </c>
      <c r="L53" s="38">
        <v>0.1</v>
      </c>
      <c r="M53" s="38">
        <v>0.1</v>
      </c>
      <c r="N53" s="38">
        <v>0.1</v>
      </c>
      <c r="O53" s="38">
        <v>0.1</v>
      </c>
      <c r="P53" s="38">
        <v>0.1</v>
      </c>
      <c r="Q53" s="38">
        <v>0.1</v>
      </c>
      <c r="R53" s="38">
        <v>0.1</v>
      </c>
      <c r="S53" s="38">
        <v>0.1</v>
      </c>
      <c r="T53" s="38">
        <v>0.2</v>
      </c>
      <c r="U53" s="38">
        <v>0.2</v>
      </c>
      <c r="V53" s="38">
        <v>0.2</v>
      </c>
      <c r="W53" s="38">
        <v>0.2</v>
      </c>
      <c r="X53" s="38">
        <v>0.2</v>
      </c>
      <c r="Y53" s="38">
        <v>0.2</v>
      </c>
      <c r="Z53" s="38">
        <v>0.2</v>
      </c>
      <c r="AA53" s="38"/>
      <c r="AB53" s="38"/>
      <c r="AC53" s="38"/>
      <c r="AD53" s="38"/>
      <c r="AE53" s="38"/>
      <c r="AF53" s="38"/>
      <c r="AG53" s="38"/>
      <c r="AH53" s="38"/>
      <c r="AI53" s="38"/>
      <c r="AJ53" s="50"/>
      <c r="AK53" s="38"/>
      <c r="AL53" s="38"/>
      <c r="AN53" s="260">
        <f t="shared" si="0"/>
        <v>2.8000000000000007</v>
      </c>
      <c r="AO53" s="8">
        <v>-86400</v>
      </c>
      <c r="AP53" s="261">
        <f t="shared" si="1"/>
        <v>-241920.00000000006</v>
      </c>
    </row>
    <row r="54" spans="1:42" x14ac:dyDescent="0.25">
      <c r="A54" s="12"/>
      <c r="B54" s="16"/>
      <c r="C54" s="219" t="s">
        <v>136</v>
      </c>
      <c r="D54" s="18"/>
      <c r="F54" s="38">
        <v>0.4</v>
      </c>
      <c r="G54" s="38">
        <v>0.4</v>
      </c>
      <c r="H54" s="38">
        <v>0.4</v>
      </c>
      <c r="I54" s="38">
        <v>0.4</v>
      </c>
      <c r="J54" s="38">
        <v>0.4</v>
      </c>
      <c r="K54" s="38">
        <v>0.4</v>
      </c>
      <c r="L54" s="38">
        <v>0.4</v>
      </c>
      <c r="M54" s="38">
        <v>0.4</v>
      </c>
      <c r="N54" s="38">
        <v>0.4</v>
      </c>
      <c r="O54" s="38">
        <v>0.4</v>
      </c>
      <c r="P54" s="38">
        <v>0.4</v>
      </c>
      <c r="Q54" s="38">
        <v>0.4</v>
      </c>
      <c r="R54" s="38">
        <v>0.4</v>
      </c>
      <c r="S54" s="38">
        <v>0.4</v>
      </c>
      <c r="T54" s="38">
        <v>0.7</v>
      </c>
      <c r="U54" s="38">
        <v>0.7</v>
      </c>
      <c r="V54" s="38">
        <v>0.7</v>
      </c>
      <c r="W54" s="38">
        <v>0.7</v>
      </c>
      <c r="X54" s="38">
        <v>0.7</v>
      </c>
      <c r="Y54" s="38">
        <v>0.7</v>
      </c>
      <c r="Z54" s="38">
        <v>0.7</v>
      </c>
      <c r="AA54" s="38"/>
      <c r="AB54" s="38"/>
      <c r="AC54" s="38"/>
      <c r="AD54" s="38"/>
      <c r="AE54" s="38"/>
      <c r="AF54" s="38"/>
      <c r="AG54" s="38"/>
      <c r="AH54" s="38"/>
      <c r="AI54" s="38"/>
      <c r="AJ54" s="50"/>
      <c r="AK54" s="38"/>
      <c r="AL54" s="38"/>
      <c r="AN54" s="260">
        <f t="shared" si="0"/>
        <v>10.499999999999998</v>
      </c>
      <c r="AO54" s="8">
        <v>-86400</v>
      </c>
      <c r="AP54" s="261">
        <f t="shared" si="1"/>
        <v>-907199.99999999988</v>
      </c>
    </row>
    <row r="55" spans="1:42" x14ac:dyDescent="0.25">
      <c r="A55" s="12"/>
      <c r="B55" s="16"/>
      <c r="C55" s="219" t="s">
        <v>137</v>
      </c>
      <c r="D55" s="18"/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/>
      <c r="AB55" s="38"/>
      <c r="AC55" s="38"/>
      <c r="AD55" s="38"/>
      <c r="AE55" s="38"/>
      <c r="AF55" s="38"/>
      <c r="AG55" s="38"/>
      <c r="AH55" s="38"/>
      <c r="AI55" s="38"/>
      <c r="AJ55" s="50"/>
      <c r="AK55" s="38"/>
      <c r="AL55" s="38"/>
      <c r="AN55" s="260">
        <f t="shared" si="0"/>
        <v>0</v>
      </c>
      <c r="AO55" s="8">
        <v>-86400</v>
      </c>
      <c r="AP55" s="261">
        <f t="shared" si="1"/>
        <v>0</v>
      </c>
    </row>
    <row r="56" spans="1:42" x14ac:dyDescent="0.25">
      <c r="A56" s="12"/>
      <c r="B56" s="16"/>
      <c r="C56" s="219" t="s">
        <v>138</v>
      </c>
      <c r="D56" s="18"/>
      <c r="F56" s="38">
        <v>0.15</v>
      </c>
      <c r="G56" s="38">
        <v>0.15</v>
      </c>
      <c r="H56" s="38">
        <v>0.15</v>
      </c>
      <c r="I56" s="38">
        <v>0.15</v>
      </c>
      <c r="J56" s="38">
        <v>0.15</v>
      </c>
      <c r="K56" s="38">
        <v>0.15</v>
      </c>
      <c r="L56" s="38">
        <v>0.15</v>
      </c>
      <c r="M56" s="38">
        <v>0.1</v>
      </c>
      <c r="N56" s="38">
        <v>0.1</v>
      </c>
      <c r="O56" s="38">
        <v>0.1</v>
      </c>
      <c r="P56" s="38">
        <v>0.1</v>
      </c>
      <c r="Q56" s="38">
        <v>0.1</v>
      </c>
      <c r="R56" s="38">
        <v>0.1</v>
      </c>
      <c r="S56" s="38">
        <v>0.1</v>
      </c>
      <c r="T56" s="38">
        <v>0.1</v>
      </c>
      <c r="U56" s="38">
        <v>0.1</v>
      </c>
      <c r="V56" s="38">
        <v>0.1</v>
      </c>
      <c r="W56" s="38">
        <v>0.1</v>
      </c>
      <c r="X56" s="38">
        <v>0.1</v>
      </c>
      <c r="Y56" s="38">
        <v>0.1</v>
      </c>
      <c r="Z56" s="38">
        <v>0.1</v>
      </c>
      <c r="AA56" s="38"/>
      <c r="AB56" s="38"/>
      <c r="AC56" s="38"/>
      <c r="AD56" s="38"/>
      <c r="AE56" s="38"/>
      <c r="AF56" s="38"/>
      <c r="AG56" s="38"/>
      <c r="AH56" s="38"/>
      <c r="AI56" s="38"/>
      <c r="AJ56" s="50"/>
      <c r="AK56" s="38"/>
      <c r="AL56" s="38"/>
      <c r="AN56" s="260">
        <f t="shared" si="0"/>
        <v>2.4500000000000011</v>
      </c>
      <c r="AO56" s="8">
        <v>-86400</v>
      </c>
      <c r="AP56" s="261">
        <f t="shared" si="1"/>
        <v>-211680.00000000009</v>
      </c>
    </row>
    <row r="57" spans="1:42" x14ac:dyDescent="0.25">
      <c r="A57" s="12"/>
      <c r="B57" s="16"/>
      <c r="C57" s="8"/>
      <c r="D57" s="14"/>
      <c r="O57" s="38"/>
      <c r="P57" s="38"/>
      <c r="Q57" s="38"/>
      <c r="R57" s="38"/>
      <c r="S57" s="38"/>
      <c r="T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50"/>
      <c r="AK57" s="38"/>
      <c r="AL57" s="38"/>
      <c r="AN57" s="260"/>
      <c r="AO57" s="8"/>
      <c r="AP57" s="261"/>
    </row>
    <row r="58" spans="1:42" x14ac:dyDescent="0.25">
      <c r="A58" s="12"/>
      <c r="B58" s="16"/>
      <c r="C58" s="29" t="s">
        <v>27</v>
      </c>
      <c r="D58" s="29">
        <v>0.28000000000000003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0.28000000000000003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/>
      <c r="AB58" s="38"/>
      <c r="AC58" s="38"/>
      <c r="AD58" s="38"/>
      <c r="AE58" s="38"/>
      <c r="AF58" s="38"/>
      <c r="AG58" s="38"/>
      <c r="AH58" s="38"/>
      <c r="AI58" s="38"/>
      <c r="AJ58" s="50"/>
      <c r="AK58" s="38"/>
      <c r="AL58" s="38"/>
      <c r="AN58" s="260">
        <f t="shared" si="0"/>
        <v>0.28000000000000003</v>
      </c>
      <c r="AO58" s="8">
        <v>86400</v>
      </c>
      <c r="AP58" s="261">
        <f t="shared" si="1"/>
        <v>24192.000000000004</v>
      </c>
    </row>
    <row r="59" spans="1:42" x14ac:dyDescent="0.25">
      <c r="A59" s="12"/>
      <c r="B59" s="16"/>
      <c r="C59" s="29" t="s">
        <v>28</v>
      </c>
      <c r="D59" s="29">
        <v>0.25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0.25</v>
      </c>
      <c r="U59" s="38">
        <v>0.25</v>
      </c>
      <c r="V59" s="38">
        <v>0.25</v>
      </c>
      <c r="W59" s="38">
        <v>0</v>
      </c>
      <c r="X59" s="38">
        <v>0</v>
      </c>
      <c r="Y59" s="38">
        <v>0</v>
      </c>
      <c r="Z59" s="38">
        <v>0</v>
      </c>
      <c r="AA59" s="38"/>
      <c r="AB59" s="38"/>
      <c r="AC59" s="38"/>
      <c r="AD59" s="38"/>
      <c r="AE59" s="38"/>
      <c r="AF59" s="38"/>
      <c r="AG59" s="38"/>
      <c r="AH59" s="38"/>
      <c r="AI59" s="38"/>
      <c r="AJ59" s="50"/>
      <c r="AK59" s="38"/>
      <c r="AL59" s="38"/>
      <c r="AN59" s="260">
        <f t="shared" si="0"/>
        <v>0.75</v>
      </c>
      <c r="AO59" s="8">
        <v>86400</v>
      </c>
      <c r="AP59" s="261">
        <f t="shared" si="1"/>
        <v>64800</v>
      </c>
    </row>
    <row r="60" spans="1:42" x14ac:dyDescent="0.25">
      <c r="A60" s="12"/>
      <c r="B60" s="16"/>
      <c r="C60" s="29" t="s">
        <v>29</v>
      </c>
      <c r="D60" s="29">
        <v>0.41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0.41</v>
      </c>
      <c r="U60" s="38">
        <v>0.41</v>
      </c>
      <c r="V60" s="38">
        <v>0.41</v>
      </c>
      <c r="W60" s="38">
        <v>0.41</v>
      </c>
      <c r="X60" s="38">
        <v>0.41</v>
      </c>
      <c r="Y60" s="38">
        <v>0.41</v>
      </c>
      <c r="Z60" s="38">
        <v>0</v>
      </c>
      <c r="AA60" s="38"/>
      <c r="AB60" s="38"/>
      <c r="AC60" s="38"/>
      <c r="AD60" s="38"/>
      <c r="AE60" s="38"/>
      <c r="AF60" s="38"/>
      <c r="AG60" s="38"/>
      <c r="AH60" s="38"/>
      <c r="AI60" s="38"/>
      <c r="AJ60" s="50"/>
      <c r="AK60" s="38"/>
      <c r="AL60" s="38"/>
      <c r="AN60" s="260">
        <f t="shared" si="0"/>
        <v>2.46</v>
      </c>
      <c r="AO60" s="8">
        <v>86400</v>
      </c>
      <c r="AP60" s="261">
        <f t="shared" si="1"/>
        <v>212544</v>
      </c>
    </row>
    <row r="61" spans="1:42" x14ac:dyDescent="0.25">
      <c r="A61" s="12"/>
      <c r="B61" s="16"/>
      <c r="C61" s="29" t="s">
        <v>30</v>
      </c>
      <c r="D61" s="29">
        <v>0.32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0.32</v>
      </c>
      <c r="Q61" s="38">
        <v>0.32</v>
      </c>
      <c r="R61" s="38">
        <v>0.32</v>
      </c>
      <c r="S61" s="38">
        <v>0.32</v>
      </c>
      <c r="T61" s="38">
        <v>0.32</v>
      </c>
      <c r="U61" s="38">
        <v>0.32</v>
      </c>
      <c r="V61" s="38">
        <v>0.32</v>
      </c>
      <c r="W61" s="38">
        <v>0.32</v>
      </c>
      <c r="X61" s="38">
        <v>0.32</v>
      </c>
      <c r="Y61" s="38">
        <v>0.32</v>
      </c>
      <c r="Z61" s="38">
        <v>0.32</v>
      </c>
      <c r="AA61" s="38"/>
      <c r="AB61" s="38"/>
      <c r="AC61" s="38"/>
      <c r="AD61" s="38"/>
      <c r="AE61" s="38"/>
      <c r="AF61" s="38"/>
      <c r="AG61" s="38"/>
      <c r="AH61" s="38"/>
      <c r="AI61" s="38"/>
      <c r="AJ61" s="50"/>
      <c r="AK61" s="38"/>
      <c r="AL61" s="38"/>
      <c r="AN61" s="260">
        <f t="shared" si="0"/>
        <v>3.5199999999999996</v>
      </c>
      <c r="AO61" s="8">
        <v>86400</v>
      </c>
      <c r="AP61" s="261">
        <f t="shared" si="1"/>
        <v>304127.99999999994</v>
      </c>
    </row>
    <row r="62" spans="1:42" x14ac:dyDescent="0.25">
      <c r="A62" s="12"/>
      <c r="B62" s="16"/>
      <c r="C62" s="29" t="s">
        <v>31</v>
      </c>
      <c r="D62" s="29">
        <v>0.35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0.35</v>
      </c>
      <c r="U62" s="38">
        <v>0.35</v>
      </c>
      <c r="V62" s="38">
        <v>0.35</v>
      </c>
      <c r="W62" s="38">
        <v>0.35</v>
      </c>
      <c r="X62" s="38">
        <v>0</v>
      </c>
      <c r="Y62" s="38">
        <v>0</v>
      </c>
      <c r="Z62" s="38">
        <v>0</v>
      </c>
      <c r="AA62" s="38"/>
      <c r="AB62" s="38"/>
      <c r="AC62" s="38"/>
      <c r="AD62" s="38"/>
      <c r="AE62" s="38"/>
      <c r="AF62" s="38"/>
      <c r="AG62" s="38"/>
      <c r="AH62" s="38"/>
      <c r="AI62" s="38"/>
      <c r="AJ62" s="50"/>
      <c r="AK62" s="38"/>
      <c r="AL62" s="38"/>
      <c r="AN62" s="260">
        <f t="shared" si="0"/>
        <v>1.4</v>
      </c>
      <c r="AO62" s="8">
        <v>86400</v>
      </c>
      <c r="AP62" s="261">
        <f t="shared" si="1"/>
        <v>120959.99999999999</v>
      </c>
    </row>
    <row r="63" spans="1:42" x14ac:dyDescent="0.25">
      <c r="A63" s="12"/>
      <c r="B63" s="16"/>
      <c r="C63" s="29" t="s">
        <v>32</v>
      </c>
      <c r="D63" s="29">
        <v>0.3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/>
      <c r="AB63" s="38"/>
      <c r="AC63" s="38"/>
      <c r="AD63" s="38"/>
      <c r="AE63" s="38"/>
      <c r="AF63" s="38"/>
      <c r="AG63" s="38"/>
      <c r="AH63" s="38"/>
      <c r="AI63" s="38"/>
      <c r="AJ63" s="50"/>
      <c r="AK63" s="38"/>
      <c r="AL63" s="38"/>
      <c r="AN63" s="260">
        <f t="shared" si="0"/>
        <v>0</v>
      </c>
      <c r="AO63" s="8">
        <v>86400</v>
      </c>
      <c r="AP63" s="261">
        <f t="shared" si="1"/>
        <v>0</v>
      </c>
    </row>
    <row r="64" spans="1:42" x14ac:dyDescent="0.25">
      <c r="A64" s="12"/>
      <c r="B64" s="16"/>
      <c r="C64" s="29" t="s">
        <v>33</v>
      </c>
      <c r="D64" s="29">
        <v>0.25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0.25</v>
      </c>
      <c r="S64" s="38">
        <v>0.25</v>
      </c>
      <c r="T64" s="38">
        <v>0.25</v>
      </c>
      <c r="U64" s="38">
        <v>0.25</v>
      </c>
      <c r="V64" s="38">
        <v>0.25</v>
      </c>
      <c r="W64" s="38">
        <v>0.25</v>
      </c>
      <c r="X64" s="38">
        <v>0.25</v>
      </c>
      <c r="Y64" s="38">
        <v>0</v>
      </c>
      <c r="Z64" s="38">
        <v>0</v>
      </c>
      <c r="AA64" s="38"/>
      <c r="AB64" s="38"/>
      <c r="AC64" s="38"/>
      <c r="AD64" s="38"/>
      <c r="AE64" s="38"/>
      <c r="AF64" s="38"/>
      <c r="AG64" s="38"/>
      <c r="AH64" s="38"/>
      <c r="AI64" s="38"/>
      <c r="AJ64" s="50"/>
      <c r="AK64" s="38"/>
      <c r="AL64" s="38"/>
      <c r="AN64" s="260">
        <f t="shared" si="0"/>
        <v>1.75</v>
      </c>
      <c r="AO64" s="8">
        <v>86400</v>
      </c>
      <c r="AP64" s="261">
        <f t="shared" si="1"/>
        <v>151200</v>
      </c>
    </row>
    <row r="65" spans="1:42" x14ac:dyDescent="0.25">
      <c r="A65" s="12"/>
      <c r="B65" s="16"/>
      <c r="C65" s="29" t="s">
        <v>34</v>
      </c>
      <c r="D65" s="29">
        <v>0.43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0.43</v>
      </c>
      <c r="T65" s="38">
        <v>0.43</v>
      </c>
      <c r="U65" s="38">
        <v>0.43</v>
      </c>
      <c r="V65" s="38">
        <v>0.43</v>
      </c>
      <c r="W65" s="38">
        <v>0.43</v>
      </c>
      <c r="X65" s="38">
        <v>0</v>
      </c>
      <c r="Y65" s="38">
        <v>0</v>
      </c>
      <c r="Z65" s="38">
        <v>0</v>
      </c>
      <c r="AA65" s="38"/>
      <c r="AB65" s="38"/>
      <c r="AC65" s="38"/>
      <c r="AD65" s="38"/>
      <c r="AE65" s="38"/>
      <c r="AF65" s="38"/>
      <c r="AG65" s="38"/>
      <c r="AH65" s="38"/>
      <c r="AI65" s="38"/>
      <c r="AJ65" s="50"/>
      <c r="AK65" s="38"/>
      <c r="AL65" s="38"/>
      <c r="AN65" s="260">
        <f t="shared" si="0"/>
        <v>2.15</v>
      </c>
      <c r="AO65" s="8">
        <v>86400</v>
      </c>
      <c r="AP65" s="261">
        <f t="shared" si="1"/>
        <v>185760</v>
      </c>
    </row>
    <row r="66" spans="1:42" x14ac:dyDescent="0.25">
      <c r="A66" s="12"/>
      <c r="B66" s="16"/>
      <c r="C66" s="29" t="s">
        <v>35</v>
      </c>
      <c r="D66" s="29">
        <v>0.3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/>
      <c r="AB66" s="38"/>
      <c r="AC66" s="38"/>
      <c r="AD66" s="38"/>
      <c r="AE66" s="38"/>
      <c r="AF66" s="38"/>
      <c r="AG66" s="38"/>
      <c r="AH66" s="38"/>
      <c r="AI66" s="38"/>
      <c r="AJ66" s="50"/>
      <c r="AK66" s="38"/>
      <c r="AL66" s="38"/>
      <c r="AN66" s="260">
        <f t="shared" si="0"/>
        <v>0</v>
      </c>
      <c r="AO66" s="8">
        <v>86400</v>
      </c>
      <c r="AP66" s="261">
        <f t="shared" si="1"/>
        <v>0</v>
      </c>
    </row>
    <row r="67" spans="1:42" x14ac:dyDescent="0.25">
      <c r="A67" s="12"/>
      <c r="B67" s="16"/>
      <c r="C67" s="29" t="s">
        <v>36</v>
      </c>
      <c r="D67" s="29">
        <v>0.25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/>
      <c r="AB67" s="38"/>
      <c r="AC67" s="38"/>
      <c r="AD67" s="38"/>
      <c r="AE67" s="38"/>
      <c r="AF67" s="38"/>
      <c r="AG67" s="38"/>
      <c r="AH67" s="38"/>
      <c r="AI67" s="38"/>
      <c r="AJ67" s="50"/>
      <c r="AK67" s="38"/>
      <c r="AL67" s="38"/>
      <c r="AN67" s="260">
        <f t="shared" si="0"/>
        <v>0</v>
      </c>
      <c r="AO67" s="8">
        <v>86400</v>
      </c>
      <c r="AP67" s="261">
        <f t="shared" si="1"/>
        <v>0</v>
      </c>
    </row>
    <row r="68" spans="1:42" x14ac:dyDescent="0.25">
      <c r="A68" s="12"/>
      <c r="B68" s="16"/>
      <c r="C68" s="29" t="s">
        <v>37</v>
      </c>
      <c r="D68" s="29">
        <v>0.2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/>
      <c r="AB68" s="38"/>
      <c r="AC68" s="38"/>
      <c r="AD68" s="38"/>
      <c r="AE68" s="38"/>
      <c r="AF68" s="38"/>
      <c r="AG68" s="38"/>
      <c r="AH68" s="38"/>
      <c r="AI68" s="38"/>
      <c r="AJ68" s="50"/>
      <c r="AK68" s="38"/>
      <c r="AL68" s="38"/>
      <c r="AN68" s="260">
        <f t="shared" si="0"/>
        <v>0</v>
      </c>
      <c r="AO68" s="8">
        <v>86400</v>
      </c>
      <c r="AP68" s="261">
        <f t="shared" si="1"/>
        <v>0</v>
      </c>
    </row>
    <row r="69" spans="1:42" x14ac:dyDescent="0.25">
      <c r="A69" s="12"/>
      <c r="B69" s="16"/>
      <c r="C69" s="29" t="s">
        <v>38</v>
      </c>
      <c r="D69" s="29">
        <v>0.41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0.41</v>
      </c>
      <c r="U69" s="38">
        <v>0.41</v>
      </c>
      <c r="V69" s="38">
        <v>0.41</v>
      </c>
      <c r="W69" s="38">
        <v>0.41</v>
      </c>
      <c r="X69" s="38">
        <v>0</v>
      </c>
      <c r="Y69" s="38">
        <v>0</v>
      </c>
      <c r="Z69" s="38">
        <v>0</v>
      </c>
      <c r="AA69" s="38"/>
      <c r="AB69" s="38"/>
      <c r="AC69" s="38"/>
      <c r="AD69" s="38"/>
      <c r="AE69" s="38"/>
      <c r="AF69" s="38"/>
      <c r="AG69" s="38"/>
      <c r="AH69" s="38"/>
      <c r="AI69" s="38"/>
      <c r="AJ69" s="50"/>
      <c r="AK69" s="38"/>
      <c r="AL69" s="38"/>
      <c r="AN69" s="260">
        <f t="shared" si="0"/>
        <v>1.64</v>
      </c>
      <c r="AO69" s="8">
        <v>86400</v>
      </c>
      <c r="AP69" s="261">
        <f t="shared" si="1"/>
        <v>141696</v>
      </c>
    </row>
    <row r="70" spans="1:42" x14ac:dyDescent="0.25">
      <c r="A70" s="12"/>
      <c r="B70" s="16"/>
      <c r="C70" s="29" t="s">
        <v>39</v>
      </c>
      <c r="D70" s="29">
        <v>0.15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0.15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/>
      <c r="AB70" s="38"/>
      <c r="AC70" s="38"/>
      <c r="AD70" s="38"/>
      <c r="AE70" s="38"/>
      <c r="AF70" s="38"/>
      <c r="AG70" s="38"/>
      <c r="AH70" s="38"/>
      <c r="AI70" s="38"/>
      <c r="AJ70" s="50"/>
      <c r="AK70" s="38"/>
      <c r="AL70" s="38"/>
      <c r="AN70" s="260">
        <f t="shared" ref="AN70:AN133" si="5">SUM(F70:AJ70)</f>
        <v>0.15</v>
      </c>
      <c r="AO70" s="8">
        <v>86400</v>
      </c>
      <c r="AP70" s="261">
        <f t="shared" ref="AP70:AP133" si="6">AN70*AO70</f>
        <v>12960</v>
      </c>
    </row>
    <row r="71" spans="1:42" x14ac:dyDescent="0.25">
      <c r="A71" s="12"/>
      <c r="B71" s="16"/>
      <c r="C71" s="29" t="s">
        <v>40</v>
      </c>
      <c r="D71" s="29">
        <v>0.25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0.25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/>
      <c r="AB71" s="38"/>
      <c r="AC71" s="38"/>
      <c r="AD71" s="38"/>
      <c r="AE71" s="38"/>
      <c r="AF71" s="38"/>
      <c r="AG71" s="38"/>
      <c r="AH71" s="38"/>
      <c r="AI71" s="38"/>
      <c r="AJ71" s="50"/>
      <c r="AK71" s="38"/>
      <c r="AL71" s="38"/>
      <c r="AN71" s="260">
        <f t="shared" si="5"/>
        <v>0.25</v>
      </c>
      <c r="AO71" s="8">
        <v>86400</v>
      </c>
      <c r="AP71" s="261">
        <f t="shared" si="6"/>
        <v>21600</v>
      </c>
    </row>
    <row r="72" spans="1:42" x14ac:dyDescent="0.25">
      <c r="A72" s="12"/>
      <c r="B72" s="16"/>
      <c r="C72" s="29" t="s">
        <v>41</v>
      </c>
      <c r="D72" s="29">
        <v>0.15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/>
      <c r="AB72" s="38"/>
      <c r="AC72" s="38"/>
      <c r="AD72" s="38"/>
      <c r="AE72" s="38"/>
      <c r="AF72" s="38"/>
      <c r="AG72" s="38"/>
      <c r="AH72" s="38"/>
      <c r="AI72" s="38"/>
      <c r="AJ72" s="50"/>
      <c r="AK72" s="38"/>
      <c r="AL72" s="38"/>
      <c r="AN72" s="260">
        <f t="shared" si="5"/>
        <v>0</v>
      </c>
      <c r="AO72" s="8">
        <v>86400</v>
      </c>
      <c r="AP72" s="261">
        <f t="shared" si="6"/>
        <v>0</v>
      </c>
    </row>
    <row r="73" spans="1:42" x14ac:dyDescent="0.25">
      <c r="A73" s="12"/>
      <c r="B73" s="16"/>
      <c r="C73" s="29" t="s">
        <v>42</v>
      </c>
      <c r="D73" s="29">
        <v>0.25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/>
      <c r="AB73" s="38"/>
      <c r="AC73" s="38"/>
      <c r="AD73" s="38"/>
      <c r="AE73" s="38"/>
      <c r="AF73" s="38"/>
      <c r="AG73" s="38"/>
      <c r="AH73" s="38"/>
      <c r="AI73" s="38"/>
      <c r="AJ73" s="50"/>
      <c r="AK73" s="38"/>
      <c r="AL73" s="38"/>
      <c r="AN73" s="260">
        <f t="shared" si="5"/>
        <v>0</v>
      </c>
      <c r="AO73" s="8">
        <v>86400</v>
      </c>
      <c r="AP73" s="261">
        <f t="shared" si="6"/>
        <v>0</v>
      </c>
    </row>
    <row r="74" spans="1:42" x14ac:dyDescent="0.25">
      <c r="A74" s="12"/>
      <c r="B74" s="16"/>
      <c r="C74" s="29" t="s">
        <v>43</v>
      </c>
      <c r="D74" s="29">
        <v>0.25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0.25</v>
      </c>
      <c r="T74" s="38">
        <v>0.25</v>
      </c>
      <c r="U74" s="38">
        <v>0.25</v>
      </c>
      <c r="V74" s="38">
        <v>0.25</v>
      </c>
      <c r="W74" s="38">
        <v>0</v>
      </c>
      <c r="X74" s="38">
        <v>0</v>
      </c>
      <c r="Y74" s="38">
        <v>0</v>
      </c>
      <c r="Z74" s="38">
        <v>0</v>
      </c>
      <c r="AA74" s="38"/>
      <c r="AB74" s="38"/>
      <c r="AC74" s="38"/>
      <c r="AD74" s="38"/>
      <c r="AE74" s="38"/>
      <c r="AF74" s="38"/>
      <c r="AG74" s="38"/>
      <c r="AH74" s="38"/>
      <c r="AI74" s="38"/>
      <c r="AJ74" s="50"/>
      <c r="AK74" s="38"/>
      <c r="AL74" s="38"/>
      <c r="AN74" s="260">
        <f t="shared" si="5"/>
        <v>1</v>
      </c>
      <c r="AO74" s="8">
        <v>86400</v>
      </c>
      <c r="AP74" s="261">
        <f t="shared" si="6"/>
        <v>86400</v>
      </c>
    </row>
    <row r="75" spans="1:42" x14ac:dyDescent="0.25">
      <c r="A75" s="12"/>
      <c r="B75" s="16"/>
      <c r="C75" s="29" t="s">
        <v>44</v>
      </c>
      <c r="D75" s="29">
        <v>0.4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0.4</v>
      </c>
      <c r="R75" s="38">
        <v>0.4</v>
      </c>
      <c r="S75" s="38">
        <v>0.4</v>
      </c>
      <c r="T75" s="38">
        <v>0.4</v>
      </c>
      <c r="U75" s="38">
        <v>0.4</v>
      </c>
      <c r="V75" s="38">
        <v>0.4</v>
      </c>
      <c r="W75" s="38">
        <v>0.4</v>
      </c>
      <c r="X75" s="38">
        <v>0</v>
      </c>
      <c r="Y75" s="38">
        <v>0</v>
      </c>
      <c r="Z75" s="38">
        <v>0</v>
      </c>
      <c r="AA75" s="38"/>
      <c r="AB75" s="38"/>
      <c r="AC75" s="38"/>
      <c r="AD75" s="38"/>
      <c r="AE75" s="38"/>
      <c r="AF75" s="38"/>
      <c r="AG75" s="38"/>
      <c r="AH75" s="38"/>
      <c r="AI75" s="38"/>
      <c r="AJ75" s="50"/>
      <c r="AK75" s="38"/>
      <c r="AL75" s="38"/>
      <c r="AN75" s="260">
        <f t="shared" si="5"/>
        <v>2.8</v>
      </c>
      <c r="AO75" s="8">
        <v>86400</v>
      </c>
      <c r="AP75" s="261">
        <f t="shared" si="6"/>
        <v>241919.99999999997</v>
      </c>
    </row>
    <row r="76" spans="1:42" x14ac:dyDescent="0.25">
      <c r="A76" s="12"/>
      <c r="B76" s="16"/>
      <c r="C76" s="29" t="s">
        <v>45</v>
      </c>
      <c r="D76" s="29">
        <v>0.1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/>
      <c r="AB76" s="38"/>
      <c r="AC76" s="38"/>
      <c r="AD76" s="38"/>
      <c r="AE76" s="38"/>
      <c r="AF76" s="38"/>
      <c r="AG76" s="38"/>
      <c r="AH76" s="38"/>
      <c r="AI76" s="38"/>
      <c r="AJ76" s="50"/>
      <c r="AK76" s="38"/>
      <c r="AL76" s="38"/>
      <c r="AN76" s="260">
        <f t="shared" si="5"/>
        <v>0</v>
      </c>
      <c r="AO76" s="8">
        <v>86400</v>
      </c>
      <c r="AP76" s="261">
        <f t="shared" si="6"/>
        <v>0</v>
      </c>
    </row>
    <row r="77" spans="1:42" x14ac:dyDescent="0.25">
      <c r="A77" s="12"/>
      <c r="B77" s="16"/>
      <c r="C77" s="29" t="s">
        <v>46</v>
      </c>
      <c r="D77" s="29">
        <v>0.25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0.25</v>
      </c>
      <c r="U77" s="38">
        <v>0.25</v>
      </c>
      <c r="V77" s="38">
        <v>0.25</v>
      </c>
      <c r="W77" s="38">
        <v>0</v>
      </c>
      <c r="X77" s="38">
        <v>0</v>
      </c>
      <c r="Y77" s="38">
        <v>0</v>
      </c>
      <c r="Z77" s="38">
        <v>0</v>
      </c>
      <c r="AA77" s="38"/>
      <c r="AB77" s="38"/>
      <c r="AC77" s="38"/>
      <c r="AD77" s="38"/>
      <c r="AE77" s="38"/>
      <c r="AF77" s="38"/>
      <c r="AG77" s="38"/>
      <c r="AH77" s="38"/>
      <c r="AI77" s="38"/>
      <c r="AJ77" s="50"/>
      <c r="AK77" s="38"/>
      <c r="AL77" s="38"/>
      <c r="AN77" s="260">
        <f t="shared" si="5"/>
        <v>0.75</v>
      </c>
      <c r="AO77" s="8">
        <v>86400</v>
      </c>
      <c r="AP77" s="261">
        <f t="shared" si="6"/>
        <v>64800</v>
      </c>
    </row>
    <row r="78" spans="1:42" x14ac:dyDescent="0.25">
      <c r="A78" s="12"/>
      <c r="B78" s="16"/>
      <c r="C78" s="29" t="s">
        <v>47</v>
      </c>
      <c r="D78" s="29">
        <v>0.25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/>
      <c r="AB78" s="38"/>
      <c r="AC78" s="38"/>
      <c r="AD78" s="38"/>
      <c r="AE78" s="38"/>
      <c r="AF78" s="38"/>
      <c r="AG78" s="38"/>
      <c r="AH78" s="38"/>
      <c r="AI78" s="38"/>
      <c r="AJ78" s="50"/>
      <c r="AK78" s="38"/>
      <c r="AL78" s="38"/>
      <c r="AN78" s="260">
        <f t="shared" si="5"/>
        <v>0</v>
      </c>
      <c r="AO78" s="8">
        <v>86400</v>
      </c>
      <c r="AP78" s="261">
        <f t="shared" si="6"/>
        <v>0</v>
      </c>
    </row>
    <row r="79" spans="1:42" x14ac:dyDescent="0.25">
      <c r="A79" s="12"/>
      <c r="B79" s="16"/>
      <c r="C79" s="29" t="s">
        <v>48</v>
      </c>
      <c r="D79" s="29">
        <v>0.25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0.25</v>
      </c>
      <c r="U79" s="38">
        <v>0.25</v>
      </c>
      <c r="V79" s="38">
        <v>0.25</v>
      </c>
      <c r="W79" s="38">
        <v>0</v>
      </c>
      <c r="X79" s="38">
        <v>0</v>
      </c>
      <c r="Y79" s="38">
        <v>0</v>
      </c>
      <c r="Z79" s="38">
        <v>0</v>
      </c>
      <c r="AA79" s="38"/>
      <c r="AB79" s="38"/>
      <c r="AC79" s="38"/>
      <c r="AD79" s="38"/>
      <c r="AE79" s="38"/>
      <c r="AF79" s="38"/>
      <c r="AG79" s="38"/>
      <c r="AH79" s="38"/>
      <c r="AI79" s="38"/>
      <c r="AJ79" s="50"/>
      <c r="AK79" s="38"/>
      <c r="AL79" s="38"/>
      <c r="AN79" s="260">
        <f t="shared" si="5"/>
        <v>0.75</v>
      </c>
      <c r="AO79" s="8">
        <v>86400</v>
      </c>
      <c r="AP79" s="261">
        <f t="shared" si="6"/>
        <v>64800</v>
      </c>
    </row>
    <row r="80" spans="1:42" x14ac:dyDescent="0.25">
      <c r="A80" s="12"/>
      <c r="B80" s="16"/>
      <c r="C80" s="29" t="s">
        <v>49</v>
      </c>
      <c r="D80" s="29">
        <v>0.1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0.1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/>
      <c r="AB80" s="38"/>
      <c r="AC80" s="38"/>
      <c r="AD80" s="38"/>
      <c r="AE80" s="38"/>
      <c r="AF80" s="38"/>
      <c r="AG80" s="38"/>
      <c r="AH80" s="38"/>
      <c r="AI80" s="38"/>
      <c r="AJ80" s="50"/>
      <c r="AK80" s="38"/>
      <c r="AL80" s="38"/>
      <c r="AN80" s="260">
        <f t="shared" si="5"/>
        <v>0.1</v>
      </c>
      <c r="AO80" s="8">
        <v>86400</v>
      </c>
      <c r="AP80" s="261">
        <f t="shared" si="6"/>
        <v>8640</v>
      </c>
    </row>
    <row r="81" spans="1:42" x14ac:dyDescent="0.25">
      <c r="A81" s="12"/>
      <c r="B81" s="16"/>
      <c r="C81" s="29" t="s">
        <v>50</v>
      </c>
      <c r="D81" s="29">
        <v>0.2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/>
      <c r="AB81" s="38"/>
      <c r="AC81" s="38"/>
      <c r="AD81" s="38"/>
      <c r="AE81" s="38"/>
      <c r="AF81" s="38"/>
      <c r="AG81" s="38"/>
      <c r="AH81" s="38"/>
      <c r="AI81" s="38"/>
      <c r="AJ81" s="50"/>
      <c r="AK81" s="38"/>
      <c r="AL81" s="38"/>
      <c r="AN81" s="260">
        <f t="shared" si="5"/>
        <v>0</v>
      </c>
      <c r="AO81" s="8">
        <v>86400</v>
      </c>
      <c r="AP81" s="261">
        <f t="shared" si="6"/>
        <v>0</v>
      </c>
    </row>
    <row r="82" spans="1:42" x14ac:dyDescent="0.25">
      <c r="A82" s="12"/>
      <c r="B82" s="16"/>
      <c r="C82" s="29" t="s">
        <v>51</v>
      </c>
      <c r="D82" s="29">
        <v>0.25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/>
      <c r="AB82" s="38"/>
      <c r="AC82" s="38"/>
      <c r="AD82" s="38"/>
      <c r="AE82" s="38"/>
      <c r="AF82" s="38"/>
      <c r="AG82" s="38"/>
      <c r="AH82" s="38"/>
      <c r="AI82" s="38"/>
      <c r="AJ82" s="50"/>
      <c r="AK82" s="38"/>
      <c r="AL82" s="38"/>
      <c r="AN82" s="260">
        <f t="shared" si="5"/>
        <v>0</v>
      </c>
      <c r="AO82" s="8">
        <v>86400</v>
      </c>
      <c r="AP82" s="261">
        <f t="shared" si="6"/>
        <v>0</v>
      </c>
    </row>
    <row r="83" spans="1:42" x14ac:dyDescent="0.25">
      <c r="A83" s="12"/>
      <c r="B83" s="16"/>
      <c r="C83" s="29" t="s">
        <v>52</v>
      </c>
      <c r="D83" s="29">
        <v>0.15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0.15</v>
      </c>
      <c r="S83" s="38">
        <v>0.15</v>
      </c>
      <c r="T83" s="38">
        <v>0.15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/>
      <c r="AB83" s="38"/>
      <c r="AC83" s="38"/>
      <c r="AD83" s="38"/>
      <c r="AE83" s="38"/>
      <c r="AF83" s="38"/>
      <c r="AG83" s="38"/>
      <c r="AH83" s="38"/>
      <c r="AI83" s="38"/>
      <c r="AJ83" s="50"/>
      <c r="AK83" s="38"/>
      <c r="AL83" s="38"/>
      <c r="AN83" s="260">
        <f t="shared" si="5"/>
        <v>0.44999999999999996</v>
      </c>
      <c r="AO83" s="8">
        <v>86400</v>
      </c>
      <c r="AP83" s="261">
        <f t="shared" si="6"/>
        <v>38879.999999999993</v>
      </c>
    </row>
    <row r="84" spans="1:42" x14ac:dyDescent="0.25">
      <c r="A84" s="12"/>
      <c r="B84" s="16"/>
      <c r="C84" s="29" t="s">
        <v>53</v>
      </c>
      <c r="D84" s="29">
        <v>0.21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/>
      <c r="AB84" s="38"/>
      <c r="AC84" s="38"/>
      <c r="AD84" s="38"/>
      <c r="AE84" s="38"/>
      <c r="AF84" s="38"/>
      <c r="AG84" s="38"/>
      <c r="AH84" s="38"/>
      <c r="AI84" s="38"/>
      <c r="AJ84" s="50"/>
      <c r="AK84" s="38"/>
      <c r="AL84" s="38"/>
      <c r="AN84" s="260">
        <f t="shared" si="5"/>
        <v>0</v>
      </c>
      <c r="AO84" s="8">
        <v>86400</v>
      </c>
      <c r="AP84" s="261">
        <f t="shared" si="6"/>
        <v>0</v>
      </c>
    </row>
    <row r="85" spans="1:42" x14ac:dyDescent="0.25">
      <c r="A85" s="12"/>
      <c r="B85" s="16"/>
      <c r="C85" s="29" t="s">
        <v>54</v>
      </c>
      <c r="D85" s="29">
        <v>0.15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/>
      <c r="AB85" s="38"/>
      <c r="AC85" s="38"/>
      <c r="AD85" s="38"/>
      <c r="AE85" s="38"/>
      <c r="AF85" s="38"/>
      <c r="AG85" s="38"/>
      <c r="AH85" s="38"/>
      <c r="AI85" s="38"/>
      <c r="AJ85" s="50"/>
      <c r="AK85" s="38"/>
      <c r="AL85" s="38"/>
      <c r="AN85" s="260">
        <f t="shared" si="5"/>
        <v>0</v>
      </c>
      <c r="AO85" s="8">
        <v>86400</v>
      </c>
      <c r="AP85" s="261">
        <f t="shared" si="6"/>
        <v>0</v>
      </c>
    </row>
    <row r="86" spans="1:42" x14ac:dyDescent="0.25">
      <c r="A86" s="12"/>
      <c r="B86" s="16"/>
      <c r="C86" s="29" t="s">
        <v>55</v>
      </c>
      <c r="D86" s="29">
        <v>0.22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/>
      <c r="AB86" s="38"/>
      <c r="AC86" s="38"/>
      <c r="AD86" s="38"/>
      <c r="AE86" s="38"/>
      <c r="AF86" s="38"/>
      <c r="AG86" s="38"/>
      <c r="AH86" s="38"/>
      <c r="AI86" s="38"/>
      <c r="AJ86" s="50"/>
      <c r="AK86" s="38"/>
      <c r="AL86" s="38"/>
      <c r="AN86" s="260">
        <f t="shared" si="5"/>
        <v>0</v>
      </c>
      <c r="AO86" s="8">
        <v>86400</v>
      </c>
      <c r="AP86" s="261">
        <f t="shared" si="6"/>
        <v>0</v>
      </c>
    </row>
    <row r="87" spans="1:42" x14ac:dyDescent="0.25">
      <c r="A87" s="12"/>
      <c r="B87" s="16"/>
      <c r="C87" s="29" t="s">
        <v>56</v>
      </c>
      <c r="D87" s="29">
        <v>0.25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0.25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/>
      <c r="AB87" s="38"/>
      <c r="AC87" s="38"/>
      <c r="AD87" s="38"/>
      <c r="AE87" s="38"/>
      <c r="AF87" s="38"/>
      <c r="AG87" s="38"/>
      <c r="AH87" s="38"/>
      <c r="AI87" s="38"/>
      <c r="AJ87" s="50"/>
      <c r="AK87" s="38"/>
      <c r="AL87" s="38"/>
      <c r="AN87" s="260">
        <f t="shared" si="5"/>
        <v>0.25</v>
      </c>
      <c r="AO87" s="8">
        <v>86400</v>
      </c>
      <c r="AP87" s="261">
        <f t="shared" si="6"/>
        <v>21600</v>
      </c>
    </row>
    <row r="88" spans="1:42" x14ac:dyDescent="0.25">
      <c r="A88" s="12"/>
      <c r="B88" s="16"/>
      <c r="C88" s="29" t="s">
        <v>57</v>
      </c>
      <c r="D88" s="29">
        <v>0.25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/>
      <c r="AB88" s="38"/>
      <c r="AC88" s="38"/>
      <c r="AD88" s="38"/>
      <c r="AE88" s="38"/>
      <c r="AF88" s="38"/>
      <c r="AG88" s="38"/>
      <c r="AH88" s="38"/>
      <c r="AI88" s="38"/>
      <c r="AJ88" s="50"/>
      <c r="AK88" s="38"/>
      <c r="AL88" s="38"/>
      <c r="AN88" s="260">
        <f t="shared" si="5"/>
        <v>0</v>
      </c>
      <c r="AO88" s="8">
        <v>86400</v>
      </c>
      <c r="AP88" s="261">
        <f t="shared" si="6"/>
        <v>0</v>
      </c>
    </row>
    <row r="89" spans="1:42" x14ac:dyDescent="0.25">
      <c r="A89" s="12"/>
      <c r="B89" s="16"/>
      <c r="C89" s="29" t="s">
        <v>58</v>
      </c>
      <c r="D89" s="29">
        <v>0.2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/>
      <c r="AB89" s="38"/>
      <c r="AC89" s="38"/>
      <c r="AD89" s="38"/>
      <c r="AE89" s="38"/>
      <c r="AF89" s="38"/>
      <c r="AG89" s="38"/>
      <c r="AH89" s="38"/>
      <c r="AI89" s="38"/>
      <c r="AJ89" s="50"/>
      <c r="AK89" s="38"/>
      <c r="AL89" s="38"/>
      <c r="AN89" s="260">
        <f t="shared" si="5"/>
        <v>0</v>
      </c>
      <c r="AO89" s="8">
        <v>86400</v>
      </c>
      <c r="AP89" s="261">
        <f t="shared" si="6"/>
        <v>0</v>
      </c>
    </row>
    <row r="90" spans="1:42" x14ac:dyDescent="0.25">
      <c r="A90" s="12"/>
      <c r="B90" s="16"/>
      <c r="C90" s="343" t="s">
        <v>59</v>
      </c>
      <c r="D90" s="29">
        <v>0.25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/>
      <c r="AB90" s="38"/>
      <c r="AC90" s="38"/>
      <c r="AD90" s="38"/>
      <c r="AE90" s="38"/>
      <c r="AF90" s="38"/>
      <c r="AG90" s="38"/>
      <c r="AH90" s="38"/>
      <c r="AI90" s="38"/>
      <c r="AJ90" s="50"/>
      <c r="AK90" s="38"/>
      <c r="AL90" s="38"/>
      <c r="AN90" s="260">
        <f t="shared" si="5"/>
        <v>0</v>
      </c>
      <c r="AO90" s="8">
        <v>86400</v>
      </c>
      <c r="AP90" s="261">
        <f t="shared" si="6"/>
        <v>0</v>
      </c>
    </row>
    <row r="91" spans="1:42" x14ac:dyDescent="0.25">
      <c r="A91" s="12"/>
      <c r="B91" s="13"/>
      <c r="C91" s="29" t="s">
        <v>60</v>
      </c>
      <c r="D91" s="236" t="s">
        <v>395</v>
      </c>
      <c r="F91" s="38">
        <v>0.01</v>
      </c>
      <c r="G91" s="38">
        <v>0.01</v>
      </c>
      <c r="H91" s="38">
        <v>0.01</v>
      </c>
      <c r="I91" s="38">
        <v>0.01</v>
      </c>
      <c r="J91" s="38">
        <v>0.01</v>
      </c>
      <c r="K91" s="38">
        <v>0.01</v>
      </c>
      <c r="L91" s="38">
        <v>0.01</v>
      </c>
      <c r="M91" s="38">
        <v>7.0000000000000007E-2</v>
      </c>
      <c r="N91" s="38">
        <v>7.0000000000000007E-2</v>
      </c>
      <c r="O91" s="38">
        <v>7.0000000000000007E-2</v>
      </c>
      <c r="P91" s="38">
        <v>7.0000000000000007E-2</v>
      </c>
      <c r="Q91" s="38">
        <v>7.0000000000000007E-2</v>
      </c>
      <c r="R91" s="38">
        <v>7.0000000000000007E-2</v>
      </c>
      <c r="S91" s="38">
        <v>7.0000000000000007E-2</v>
      </c>
      <c r="T91" s="38">
        <v>0.01</v>
      </c>
      <c r="U91" s="38">
        <v>0.01</v>
      </c>
      <c r="V91" s="38">
        <v>0.01</v>
      </c>
      <c r="W91" s="38">
        <v>0.01</v>
      </c>
      <c r="X91" s="38">
        <v>0.01</v>
      </c>
      <c r="Y91" s="38">
        <v>0.01</v>
      </c>
      <c r="Z91" s="38">
        <v>0.01</v>
      </c>
      <c r="AA91" s="38"/>
      <c r="AB91" s="38"/>
      <c r="AC91" s="38"/>
      <c r="AD91" s="38"/>
      <c r="AE91" s="38"/>
      <c r="AF91" s="38"/>
      <c r="AG91" s="38"/>
      <c r="AH91" s="38"/>
      <c r="AI91" s="38"/>
      <c r="AJ91" s="50"/>
      <c r="AK91" s="38"/>
      <c r="AL91" s="38"/>
      <c r="AN91" s="260">
        <f t="shared" si="5"/>
        <v>0.63000000000000012</v>
      </c>
      <c r="AO91" s="8">
        <v>86400</v>
      </c>
      <c r="AP91" s="261">
        <f t="shared" si="6"/>
        <v>54432.000000000007</v>
      </c>
    </row>
    <row r="92" spans="1:42" x14ac:dyDescent="0.25">
      <c r="A92" s="12"/>
      <c r="B92" s="13"/>
      <c r="C92" s="29" t="s">
        <v>61</v>
      </c>
      <c r="D92" s="236" t="s">
        <v>395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/>
      <c r="AB92" s="38"/>
      <c r="AC92" s="38"/>
      <c r="AD92" s="38"/>
      <c r="AE92" s="38"/>
      <c r="AF92" s="38"/>
      <c r="AG92" s="38"/>
      <c r="AH92" s="38"/>
      <c r="AI92" s="38"/>
      <c r="AJ92" s="50"/>
      <c r="AK92" s="38"/>
      <c r="AL92" s="38"/>
      <c r="AN92" s="260">
        <f t="shared" si="5"/>
        <v>0</v>
      </c>
      <c r="AO92" s="8">
        <v>86400</v>
      </c>
      <c r="AP92" s="261">
        <f t="shared" si="6"/>
        <v>0</v>
      </c>
    </row>
    <row r="93" spans="1:42" x14ac:dyDescent="0.25">
      <c r="A93" s="12"/>
      <c r="B93" s="16"/>
      <c r="C93" s="29" t="s">
        <v>62</v>
      </c>
      <c r="D93" s="236" t="s">
        <v>395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/>
      <c r="AB93" s="38"/>
      <c r="AC93" s="38"/>
      <c r="AD93" s="38"/>
      <c r="AE93" s="38"/>
      <c r="AF93" s="38"/>
      <c r="AG93" s="38"/>
      <c r="AH93" s="38"/>
      <c r="AI93" s="38"/>
      <c r="AJ93" s="50"/>
      <c r="AK93" s="38"/>
      <c r="AL93" s="38"/>
      <c r="AN93" s="260">
        <f t="shared" si="5"/>
        <v>0</v>
      </c>
      <c r="AO93" s="8">
        <v>86400</v>
      </c>
      <c r="AP93" s="261">
        <f t="shared" si="6"/>
        <v>0</v>
      </c>
    </row>
    <row r="94" spans="1:42" x14ac:dyDescent="0.25">
      <c r="A94" s="12"/>
      <c r="B94" s="16"/>
      <c r="C94" s="8"/>
      <c r="D94" s="14"/>
      <c r="O94" s="38"/>
      <c r="P94" s="38"/>
      <c r="Q94" s="38"/>
      <c r="R94" s="38"/>
      <c r="S94" s="38"/>
      <c r="T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50"/>
      <c r="AK94" s="38"/>
      <c r="AL94" s="38"/>
      <c r="AN94" s="260"/>
      <c r="AO94" s="8"/>
      <c r="AP94" s="261"/>
    </row>
    <row r="95" spans="1:42" x14ac:dyDescent="0.25">
      <c r="A95" s="12"/>
      <c r="B95" s="16"/>
      <c r="C95" s="220" t="s">
        <v>63</v>
      </c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46"/>
      <c r="AK95" s="220"/>
      <c r="AL95" s="220"/>
      <c r="AN95" s="260">
        <f t="shared" si="5"/>
        <v>0</v>
      </c>
      <c r="AO95" s="8">
        <v>86400</v>
      </c>
      <c r="AP95" s="261">
        <f t="shared" si="6"/>
        <v>0</v>
      </c>
    </row>
    <row r="96" spans="1:42" x14ac:dyDescent="0.25">
      <c r="A96" s="12"/>
      <c r="B96" s="16"/>
      <c r="C96" s="220" t="s">
        <v>64</v>
      </c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46"/>
      <c r="AK96" s="220"/>
      <c r="AL96" s="220"/>
      <c r="AN96" s="260">
        <f t="shared" si="5"/>
        <v>0</v>
      </c>
      <c r="AO96" s="8">
        <v>86400</v>
      </c>
      <c r="AP96" s="261">
        <f t="shared" si="6"/>
        <v>0</v>
      </c>
    </row>
    <row r="97" spans="1:42" x14ac:dyDescent="0.25">
      <c r="A97" s="12"/>
      <c r="B97" s="16"/>
      <c r="C97" s="342" t="s">
        <v>65</v>
      </c>
      <c r="D97" s="31"/>
      <c r="F97" s="38">
        <v>0.14499999999999999</v>
      </c>
      <c r="G97" s="38">
        <v>0.14499999999999999</v>
      </c>
      <c r="H97" s="38">
        <v>0.14499999999999999</v>
      </c>
      <c r="I97" s="38">
        <v>0.14499999999999999</v>
      </c>
      <c r="J97" s="38">
        <v>0.14499999999999999</v>
      </c>
      <c r="K97" s="38">
        <v>0.14499999999999999</v>
      </c>
      <c r="L97" s="38">
        <v>0.14499999999999999</v>
      </c>
      <c r="M97" s="38">
        <v>0.14499999999999999</v>
      </c>
      <c r="N97" s="38">
        <v>0.14499999999999999</v>
      </c>
      <c r="O97" s="38">
        <v>0.14499999999999999</v>
      </c>
      <c r="P97" s="38">
        <v>0.14499999999999999</v>
      </c>
      <c r="Q97" s="38">
        <v>0.14499999999999999</v>
      </c>
      <c r="R97" s="38">
        <v>0.14499999999999999</v>
      </c>
      <c r="S97" s="38">
        <v>0.14499999999999999</v>
      </c>
      <c r="T97" s="38">
        <v>0.14499999999999999</v>
      </c>
      <c r="U97" s="38">
        <v>0.14499999999999999</v>
      </c>
      <c r="V97" s="38">
        <v>0.14499999999999999</v>
      </c>
      <c r="W97" s="38">
        <v>0.14499999999999999</v>
      </c>
      <c r="X97" s="38">
        <v>0.14499999999999999</v>
      </c>
      <c r="Y97" s="38">
        <v>0.14499999999999999</v>
      </c>
      <c r="Z97" s="38">
        <v>0.14499999999999999</v>
      </c>
      <c r="AA97" s="38"/>
      <c r="AB97" s="38"/>
      <c r="AC97" s="38"/>
      <c r="AD97" s="38"/>
      <c r="AE97" s="38"/>
      <c r="AF97" s="38"/>
      <c r="AG97" s="38"/>
      <c r="AH97" s="38"/>
      <c r="AI97" s="38"/>
      <c r="AJ97" s="50"/>
      <c r="AK97" s="38"/>
      <c r="AL97" s="38"/>
      <c r="AN97" s="260">
        <f t="shared" si="5"/>
        <v>3.0449999999999999</v>
      </c>
      <c r="AO97" s="8">
        <v>86400</v>
      </c>
      <c r="AP97" s="261">
        <f t="shared" si="6"/>
        <v>263088</v>
      </c>
    </row>
    <row r="98" spans="1:42" x14ac:dyDescent="0.25">
      <c r="A98" s="12"/>
      <c r="B98" s="16"/>
      <c r="C98" s="342" t="s">
        <v>66</v>
      </c>
      <c r="D98" s="31"/>
      <c r="F98" s="38">
        <v>7.4999999999999997E-2</v>
      </c>
      <c r="G98" s="38">
        <v>7.4999999999999997E-2</v>
      </c>
      <c r="H98" s="38">
        <v>7.4999999999999997E-2</v>
      </c>
      <c r="I98" s="38">
        <v>7.4999999999999997E-2</v>
      </c>
      <c r="J98" s="38">
        <v>7.4999999999999997E-2</v>
      </c>
      <c r="K98" s="38">
        <v>7.4999999999999997E-2</v>
      </c>
      <c r="L98" s="38">
        <v>7.4999999999999997E-2</v>
      </c>
      <c r="M98" s="38">
        <v>7.4999999999999997E-2</v>
      </c>
      <c r="N98" s="38">
        <v>7.4999999999999997E-2</v>
      </c>
      <c r="O98" s="38">
        <v>7.4999999999999997E-2</v>
      </c>
      <c r="P98" s="38">
        <v>7.4999999999999997E-2</v>
      </c>
      <c r="Q98" s="38">
        <v>7.4999999999999997E-2</v>
      </c>
      <c r="R98" s="38">
        <v>7.4999999999999997E-2</v>
      </c>
      <c r="S98" s="38">
        <v>7.4999999999999997E-2</v>
      </c>
      <c r="T98" s="38">
        <v>7.4999999999999997E-2</v>
      </c>
      <c r="U98" s="38">
        <v>7.4999999999999997E-2</v>
      </c>
      <c r="V98" s="38">
        <v>7.4999999999999997E-2</v>
      </c>
      <c r="W98" s="38">
        <v>7.4999999999999997E-2</v>
      </c>
      <c r="X98" s="38">
        <v>7.4999999999999997E-2</v>
      </c>
      <c r="Y98" s="38">
        <v>7.4999999999999997E-2</v>
      </c>
      <c r="Z98" s="38">
        <v>7.4999999999999997E-2</v>
      </c>
      <c r="AA98" s="38"/>
      <c r="AB98" s="38"/>
      <c r="AC98" s="38"/>
      <c r="AD98" s="38"/>
      <c r="AE98" s="38"/>
      <c r="AF98" s="38"/>
      <c r="AG98" s="38"/>
      <c r="AH98" s="38"/>
      <c r="AI98" s="38"/>
      <c r="AJ98" s="50"/>
      <c r="AK98" s="38"/>
      <c r="AL98" s="38"/>
      <c r="AN98" s="260">
        <f t="shared" si="5"/>
        <v>1.5749999999999995</v>
      </c>
      <c r="AO98" s="8">
        <v>86400</v>
      </c>
      <c r="AP98" s="261">
        <f t="shared" si="6"/>
        <v>136079.99999999997</v>
      </c>
    </row>
    <row r="99" spans="1:42" x14ac:dyDescent="0.25">
      <c r="A99" s="12"/>
      <c r="B99" s="16"/>
      <c r="C99" s="342" t="s">
        <v>67</v>
      </c>
      <c r="D99" s="31"/>
      <c r="F99" s="38">
        <v>9.5000000000000001E-2</v>
      </c>
      <c r="G99" s="38">
        <v>9.5000000000000001E-2</v>
      </c>
      <c r="H99" s="38">
        <v>9.5000000000000001E-2</v>
      </c>
      <c r="I99" s="38">
        <v>9.5000000000000001E-2</v>
      </c>
      <c r="J99" s="38">
        <v>9.5000000000000001E-2</v>
      </c>
      <c r="K99" s="38">
        <v>9.5000000000000001E-2</v>
      </c>
      <c r="L99" s="38">
        <v>9.5000000000000001E-2</v>
      </c>
      <c r="M99" s="38">
        <v>9.5000000000000001E-2</v>
      </c>
      <c r="N99" s="38">
        <v>9.5000000000000001E-2</v>
      </c>
      <c r="O99" s="38">
        <v>9.5000000000000001E-2</v>
      </c>
      <c r="P99" s="38">
        <v>9.5000000000000001E-2</v>
      </c>
      <c r="Q99" s="38">
        <v>9.5000000000000001E-2</v>
      </c>
      <c r="R99" s="38">
        <v>9.5000000000000001E-2</v>
      </c>
      <c r="S99" s="38">
        <v>9.5000000000000001E-2</v>
      </c>
      <c r="T99" s="38">
        <v>9.5000000000000001E-2</v>
      </c>
      <c r="U99" s="38">
        <v>9.5000000000000001E-2</v>
      </c>
      <c r="V99" s="38">
        <v>9.5000000000000001E-2</v>
      </c>
      <c r="W99" s="38">
        <v>9.5000000000000001E-2</v>
      </c>
      <c r="X99" s="38">
        <v>9.5000000000000001E-2</v>
      </c>
      <c r="Y99" s="38">
        <v>9.5000000000000001E-2</v>
      </c>
      <c r="Z99" s="38">
        <v>9.5000000000000001E-2</v>
      </c>
      <c r="AA99" s="38"/>
      <c r="AB99" s="38"/>
      <c r="AC99" s="38"/>
      <c r="AD99" s="38"/>
      <c r="AE99" s="38"/>
      <c r="AF99" s="38"/>
      <c r="AG99" s="38"/>
      <c r="AH99" s="38"/>
      <c r="AI99" s="38"/>
      <c r="AJ99" s="50"/>
      <c r="AK99" s="38"/>
      <c r="AL99" s="38"/>
      <c r="AN99" s="260">
        <f t="shared" si="5"/>
        <v>1.9949999999999997</v>
      </c>
      <c r="AO99" s="8">
        <v>86400</v>
      </c>
      <c r="AP99" s="261">
        <f t="shared" si="6"/>
        <v>172367.99999999997</v>
      </c>
    </row>
    <row r="100" spans="1:42" x14ac:dyDescent="0.25">
      <c r="A100" s="12"/>
      <c r="B100" s="16"/>
      <c r="C100" s="342" t="s">
        <v>68</v>
      </c>
      <c r="D100" s="31"/>
      <c r="F100" s="38">
        <v>0.115</v>
      </c>
      <c r="G100" s="38">
        <v>0.115</v>
      </c>
      <c r="H100" s="38">
        <v>0.115</v>
      </c>
      <c r="I100" s="38">
        <v>0.115</v>
      </c>
      <c r="J100" s="38">
        <v>0.115</v>
      </c>
      <c r="K100" s="38">
        <v>0.115</v>
      </c>
      <c r="L100" s="38">
        <v>0.115</v>
      </c>
      <c r="M100" s="38">
        <v>0.115</v>
      </c>
      <c r="N100" s="38">
        <v>0.115</v>
      </c>
      <c r="O100" s="38">
        <v>0.115</v>
      </c>
      <c r="P100" s="38">
        <v>0.115</v>
      </c>
      <c r="Q100" s="38">
        <v>0.115</v>
      </c>
      <c r="R100" s="38">
        <v>0.115</v>
      </c>
      <c r="S100" s="38">
        <v>0.115</v>
      </c>
      <c r="T100" s="38">
        <v>0.115</v>
      </c>
      <c r="U100" s="38">
        <v>0.115</v>
      </c>
      <c r="V100" s="38">
        <v>0.115</v>
      </c>
      <c r="W100" s="38">
        <v>0.115</v>
      </c>
      <c r="X100" s="38">
        <v>0.115</v>
      </c>
      <c r="Y100" s="38">
        <v>0.115</v>
      </c>
      <c r="Z100" s="38">
        <v>0.115</v>
      </c>
      <c r="AA100" s="38"/>
      <c r="AB100" s="38"/>
      <c r="AC100" s="38"/>
      <c r="AD100" s="38"/>
      <c r="AE100" s="38"/>
      <c r="AF100" s="38"/>
      <c r="AG100" s="38"/>
      <c r="AH100" s="38"/>
      <c r="AI100" s="38"/>
      <c r="AJ100" s="50"/>
      <c r="AK100" s="38"/>
      <c r="AL100" s="38"/>
      <c r="AN100" s="260">
        <f t="shared" si="5"/>
        <v>2.4150000000000009</v>
      </c>
      <c r="AO100" s="8">
        <v>86400</v>
      </c>
      <c r="AP100" s="261">
        <f t="shared" si="6"/>
        <v>208656.00000000009</v>
      </c>
    </row>
    <row r="101" spans="1:42" x14ac:dyDescent="0.25">
      <c r="A101" s="12"/>
      <c r="B101" s="16"/>
      <c r="C101" s="342" t="s">
        <v>69</v>
      </c>
      <c r="D101" s="31"/>
      <c r="F101" s="38">
        <v>0.115</v>
      </c>
      <c r="G101" s="38">
        <v>0.115</v>
      </c>
      <c r="H101" s="38">
        <v>0.115</v>
      </c>
      <c r="I101" s="38">
        <v>0.115</v>
      </c>
      <c r="J101" s="38">
        <v>0.115</v>
      </c>
      <c r="K101" s="38">
        <v>0.115</v>
      </c>
      <c r="L101" s="38">
        <v>0.115</v>
      </c>
      <c r="M101" s="38">
        <v>0.115</v>
      </c>
      <c r="N101" s="38">
        <v>0.115</v>
      </c>
      <c r="O101" s="38">
        <v>0.115</v>
      </c>
      <c r="P101" s="38">
        <v>0.115</v>
      </c>
      <c r="Q101" s="38">
        <v>0.115</v>
      </c>
      <c r="R101" s="38">
        <v>0.115</v>
      </c>
      <c r="S101" s="38">
        <v>0.115</v>
      </c>
      <c r="T101" s="38">
        <v>0.115</v>
      </c>
      <c r="U101" s="38">
        <v>0.115</v>
      </c>
      <c r="V101" s="38">
        <v>0.115</v>
      </c>
      <c r="W101" s="38">
        <v>0.115</v>
      </c>
      <c r="X101" s="38">
        <v>0.115</v>
      </c>
      <c r="Y101" s="38">
        <v>0.115</v>
      </c>
      <c r="Z101" s="38">
        <v>0.115</v>
      </c>
      <c r="AA101" s="38"/>
      <c r="AB101" s="38"/>
      <c r="AC101" s="38"/>
      <c r="AD101" s="38"/>
      <c r="AE101" s="38"/>
      <c r="AF101" s="38"/>
      <c r="AG101" s="38"/>
      <c r="AH101" s="38"/>
      <c r="AI101" s="38"/>
      <c r="AJ101" s="50"/>
      <c r="AK101" s="38"/>
      <c r="AL101" s="38"/>
      <c r="AN101" s="260">
        <f t="shared" si="5"/>
        <v>2.4150000000000009</v>
      </c>
      <c r="AO101" s="8">
        <v>86400</v>
      </c>
      <c r="AP101" s="261">
        <f t="shared" si="6"/>
        <v>208656.00000000009</v>
      </c>
    </row>
    <row r="102" spans="1:42" x14ac:dyDescent="0.25">
      <c r="A102" s="12"/>
      <c r="B102" s="16"/>
      <c r="C102" s="342" t="s">
        <v>70</v>
      </c>
      <c r="D102" s="31"/>
      <c r="F102" s="38">
        <v>0.14499999999999999</v>
      </c>
      <c r="G102" s="38">
        <v>0.14499999999999999</v>
      </c>
      <c r="H102" s="38">
        <v>0.14499999999999999</v>
      </c>
      <c r="I102" s="38">
        <v>0.14499999999999999</v>
      </c>
      <c r="J102" s="38">
        <v>0.14499999999999999</v>
      </c>
      <c r="K102" s="38">
        <v>0.14499999999999999</v>
      </c>
      <c r="L102" s="38">
        <v>0.14499999999999999</v>
      </c>
      <c r="M102" s="38">
        <v>0.14499999999999999</v>
      </c>
      <c r="N102" s="38">
        <v>0.14499999999999999</v>
      </c>
      <c r="O102" s="38">
        <v>0.14499999999999999</v>
      </c>
      <c r="P102" s="38">
        <v>0.14499999999999999</v>
      </c>
      <c r="Q102" s="38">
        <v>0.14499999999999999</v>
      </c>
      <c r="R102" s="38">
        <v>0.14499999999999999</v>
      </c>
      <c r="S102" s="38">
        <v>0.14499999999999999</v>
      </c>
      <c r="T102" s="38">
        <v>0.14499999999999999</v>
      </c>
      <c r="U102" s="38">
        <v>0.14499999999999999</v>
      </c>
      <c r="V102" s="38">
        <v>0.14499999999999999</v>
      </c>
      <c r="W102" s="38">
        <v>0.14499999999999999</v>
      </c>
      <c r="X102" s="38">
        <v>0.14499999999999999</v>
      </c>
      <c r="Y102" s="38">
        <v>0.14499999999999999</v>
      </c>
      <c r="Z102" s="38">
        <v>0.14499999999999999</v>
      </c>
      <c r="AA102" s="38"/>
      <c r="AB102" s="38"/>
      <c r="AC102" s="38"/>
      <c r="AD102" s="38"/>
      <c r="AE102" s="38"/>
      <c r="AF102" s="38"/>
      <c r="AG102" s="38"/>
      <c r="AH102" s="38"/>
      <c r="AI102" s="38"/>
      <c r="AJ102" s="50"/>
      <c r="AK102" s="38"/>
      <c r="AL102" s="38"/>
      <c r="AN102" s="260">
        <f t="shared" si="5"/>
        <v>3.0449999999999999</v>
      </c>
      <c r="AO102" s="8">
        <v>86400</v>
      </c>
      <c r="AP102" s="261">
        <f t="shared" si="6"/>
        <v>263088</v>
      </c>
    </row>
    <row r="103" spans="1:42" x14ac:dyDescent="0.25">
      <c r="A103" s="12"/>
      <c r="B103" s="16"/>
      <c r="C103" s="32" t="s">
        <v>71</v>
      </c>
      <c r="D103" s="33"/>
      <c r="F103" s="38">
        <v>2.5000000000000001E-2</v>
      </c>
      <c r="G103" s="38">
        <v>2.5000000000000001E-2</v>
      </c>
      <c r="H103" s="38">
        <v>2.5000000000000001E-2</v>
      </c>
      <c r="I103" s="38">
        <v>2.5000000000000001E-2</v>
      </c>
      <c r="J103" s="38">
        <v>2.5000000000000001E-2</v>
      </c>
      <c r="K103" s="38">
        <v>2.5000000000000001E-2</v>
      </c>
      <c r="L103" s="38">
        <v>2.5000000000000001E-2</v>
      </c>
      <c r="M103" s="38">
        <v>2.5000000000000001E-2</v>
      </c>
      <c r="N103" s="38">
        <v>2.5000000000000001E-2</v>
      </c>
      <c r="O103" s="38">
        <v>2.5000000000000001E-2</v>
      </c>
      <c r="P103" s="38">
        <v>2.5000000000000001E-2</v>
      </c>
      <c r="Q103" s="38">
        <v>2.5000000000000001E-2</v>
      </c>
      <c r="R103" s="38">
        <v>2.5000000000000001E-2</v>
      </c>
      <c r="S103" s="38">
        <v>2.5000000000000001E-2</v>
      </c>
      <c r="T103" s="38">
        <v>2.5000000000000001E-2</v>
      </c>
      <c r="U103" s="38">
        <v>2.5000000000000001E-2</v>
      </c>
      <c r="V103" s="38">
        <v>2.5000000000000001E-2</v>
      </c>
      <c r="W103" s="38">
        <v>2.5000000000000001E-2</v>
      </c>
      <c r="X103" s="38">
        <v>2.5000000000000001E-2</v>
      </c>
      <c r="Y103" s="38">
        <v>2.5000000000000001E-2</v>
      </c>
      <c r="Z103" s="38">
        <v>2.5000000000000001E-2</v>
      </c>
      <c r="AA103" s="38"/>
      <c r="AB103" s="38"/>
      <c r="AC103" s="38"/>
      <c r="AD103" s="38"/>
      <c r="AE103" s="38"/>
      <c r="AF103" s="38"/>
      <c r="AG103" s="38"/>
      <c r="AH103" s="38"/>
      <c r="AI103" s="38"/>
      <c r="AJ103" s="50"/>
      <c r="AK103" s="38"/>
      <c r="AL103" s="38"/>
      <c r="AN103" s="260">
        <f t="shared" si="5"/>
        <v>0.52500000000000013</v>
      </c>
      <c r="AO103" s="8">
        <v>86400</v>
      </c>
      <c r="AP103" s="261">
        <f t="shared" si="6"/>
        <v>45360.000000000015</v>
      </c>
    </row>
    <row r="104" spans="1:42" x14ac:dyDescent="0.25">
      <c r="A104" s="12"/>
      <c r="B104" s="16"/>
      <c r="C104" s="32" t="s">
        <v>72</v>
      </c>
      <c r="D104" s="33"/>
      <c r="F104" s="38">
        <v>4.4999999999999998E-2</v>
      </c>
      <c r="G104" s="38">
        <v>4.4999999999999998E-2</v>
      </c>
      <c r="H104" s="38">
        <v>4.4999999999999998E-2</v>
      </c>
      <c r="I104" s="38">
        <v>4.4999999999999998E-2</v>
      </c>
      <c r="J104" s="38">
        <v>4.4999999999999998E-2</v>
      </c>
      <c r="K104" s="38">
        <v>4.4999999999999998E-2</v>
      </c>
      <c r="L104" s="38">
        <v>4.4999999999999998E-2</v>
      </c>
      <c r="M104" s="38">
        <v>4.4999999999999998E-2</v>
      </c>
      <c r="N104" s="38">
        <v>4.4999999999999998E-2</v>
      </c>
      <c r="O104" s="38">
        <v>4.4999999999999998E-2</v>
      </c>
      <c r="P104" s="38">
        <v>4.4999999999999998E-2</v>
      </c>
      <c r="Q104" s="38">
        <v>4.4999999999999998E-2</v>
      </c>
      <c r="R104" s="38">
        <v>4.4999999999999998E-2</v>
      </c>
      <c r="S104" s="38">
        <v>4.4999999999999998E-2</v>
      </c>
      <c r="T104" s="38">
        <v>4.4999999999999998E-2</v>
      </c>
      <c r="U104" s="38">
        <v>4.4999999999999998E-2</v>
      </c>
      <c r="V104" s="38">
        <v>4.4999999999999998E-2</v>
      </c>
      <c r="W104" s="38">
        <v>4.4999999999999998E-2</v>
      </c>
      <c r="X104" s="38">
        <v>4.4999999999999998E-2</v>
      </c>
      <c r="Y104" s="38">
        <v>4.4999999999999998E-2</v>
      </c>
      <c r="Z104" s="38">
        <v>4.4999999999999998E-2</v>
      </c>
      <c r="AA104" s="38"/>
      <c r="AB104" s="38"/>
      <c r="AC104" s="38"/>
      <c r="AD104" s="38"/>
      <c r="AE104" s="38"/>
      <c r="AF104" s="38"/>
      <c r="AG104" s="38"/>
      <c r="AH104" s="38"/>
      <c r="AI104" s="38"/>
      <c r="AJ104" s="50"/>
      <c r="AK104" s="38"/>
      <c r="AL104" s="38"/>
      <c r="AN104" s="260">
        <f t="shared" si="5"/>
        <v>0.94500000000000028</v>
      </c>
      <c r="AO104" s="8">
        <v>86400</v>
      </c>
      <c r="AP104" s="261">
        <f t="shared" si="6"/>
        <v>81648.000000000029</v>
      </c>
    </row>
    <row r="105" spans="1:42" x14ac:dyDescent="0.25">
      <c r="A105" s="12"/>
      <c r="B105" s="16"/>
      <c r="C105" s="32" t="s">
        <v>73</v>
      </c>
      <c r="D105" s="33"/>
      <c r="F105" s="38">
        <v>1.4999999999999999E-2</v>
      </c>
      <c r="G105" s="38">
        <v>1.4999999999999999E-2</v>
      </c>
      <c r="H105" s="38">
        <v>1.4999999999999999E-2</v>
      </c>
      <c r="I105" s="38">
        <v>1.4999999999999999E-2</v>
      </c>
      <c r="J105" s="38">
        <v>1.4999999999999999E-2</v>
      </c>
      <c r="K105" s="38">
        <v>1.4999999999999999E-2</v>
      </c>
      <c r="L105" s="38">
        <v>1.4999999999999999E-2</v>
      </c>
      <c r="M105" s="38">
        <v>1.4999999999999999E-2</v>
      </c>
      <c r="N105" s="38">
        <v>1.4999999999999999E-2</v>
      </c>
      <c r="O105" s="38">
        <v>1.4999999999999999E-2</v>
      </c>
      <c r="P105" s="38">
        <v>1.4999999999999999E-2</v>
      </c>
      <c r="Q105" s="38">
        <v>1.4999999999999999E-2</v>
      </c>
      <c r="R105" s="38">
        <v>1.4999999999999999E-2</v>
      </c>
      <c r="S105" s="38">
        <v>1.4999999999999999E-2</v>
      </c>
      <c r="T105" s="38">
        <v>1.4999999999999999E-2</v>
      </c>
      <c r="U105" s="38">
        <v>1.4999999999999999E-2</v>
      </c>
      <c r="V105" s="38">
        <v>1.4999999999999999E-2</v>
      </c>
      <c r="W105" s="38">
        <v>1.4999999999999999E-2</v>
      </c>
      <c r="X105" s="38">
        <v>1.4999999999999999E-2</v>
      </c>
      <c r="Y105" s="38">
        <v>1.4999999999999999E-2</v>
      </c>
      <c r="Z105" s="38">
        <v>1.4999999999999999E-2</v>
      </c>
      <c r="AA105" s="38"/>
      <c r="AB105" s="38"/>
      <c r="AC105" s="38"/>
      <c r="AD105" s="38"/>
      <c r="AE105" s="38"/>
      <c r="AF105" s="38"/>
      <c r="AG105" s="38"/>
      <c r="AH105" s="38"/>
      <c r="AI105" s="38"/>
      <c r="AJ105" s="50"/>
      <c r="AK105" s="38"/>
      <c r="AL105" s="38"/>
      <c r="AN105" s="260">
        <f t="shared" si="5"/>
        <v>0.31500000000000017</v>
      </c>
      <c r="AO105" s="8">
        <v>86400</v>
      </c>
      <c r="AP105" s="261">
        <f t="shared" si="6"/>
        <v>27216.000000000015</v>
      </c>
    </row>
    <row r="106" spans="1:42" x14ac:dyDescent="0.25">
      <c r="A106" s="12"/>
      <c r="B106" s="16"/>
      <c r="C106" s="32" t="s">
        <v>74</v>
      </c>
      <c r="D106" s="33"/>
      <c r="F106" s="38">
        <v>4.4999999999999998E-2</v>
      </c>
      <c r="G106" s="38">
        <v>4.4999999999999998E-2</v>
      </c>
      <c r="H106" s="38">
        <v>4.4999999999999998E-2</v>
      </c>
      <c r="I106" s="38">
        <v>4.4999999999999998E-2</v>
      </c>
      <c r="J106" s="38">
        <v>4.4999999999999998E-2</v>
      </c>
      <c r="K106" s="38">
        <v>4.4999999999999998E-2</v>
      </c>
      <c r="L106" s="38">
        <v>4.4999999999999998E-2</v>
      </c>
      <c r="M106" s="38">
        <v>4.4999999999999998E-2</v>
      </c>
      <c r="N106" s="38">
        <v>4.4999999999999998E-2</v>
      </c>
      <c r="O106" s="38">
        <v>4.4999999999999998E-2</v>
      </c>
      <c r="P106" s="38">
        <v>4.4999999999999998E-2</v>
      </c>
      <c r="Q106" s="38">
        <v>4.4999999999999998E-2</v>
      </c>
      <c r="R106" s="38">
        <v>4.4999999999999998E-2</v>
      </c>
      <c r="S106" s="38">
        <v>4.4999999999999998E-2</v>
      </c>
      <c r="T106" s="38">
        <v>4.4999999999999998E-2</v>
      </c>
      <c r="U106" s="38">
        <v>4.4999999999999998E-2</v>
      </c>
      <c r="V106" s="38">
        <v>4.4999999999999998E-2</v>
      </c>
      <c r="W106" s="38">
        <v>4.4999999999999998E-2</v>
      </c>
      <c r="X106" s="38">
        <v>4.4999999999999998E-2</v>
      </c>
      <c r="Y106" s="38">
        <v>4.4999999999999998E-2</v>
      </c>
      <c r="Z106" s="38">
        <v>4.4999999999999998E-2</v>
      </c>
      <c r="AA106" s="38"/>
      <c r="AB106" s="38"/>
      <c r="AC106" s="38"/>
      <c r="AD106" s="38"/>
      <c r="AE106" s="38"/>
      <c r="AF106" s="38"/>
      <c r="AG106" s="38"/>
      <c r="AH106" s="38"/>
      <c r="AI106" s="38"/>
      <c r="AJ106" s="50"/>
      <c r="AK106" s="38"/>
      <c r="AL106" s="38"/>
      <c r="AN106" s="260">
        <f t="shared" si="5"/>
        <v>0.94500000000000028</v>
      </c>
      <c r="AO106" s="8">
        <v>86400</v>
      </c>
      <c r="AP106" s="261">
        <f t="shared" si="6"/>
        <v>81648.000000000029</v>
      </c>
    </row>
    <row r="107" spans="1:42" x14ac:dyDescent="0.25">
      <c r="A107" s="12"/>
      <c r="B107" s="16"/>
      <c r="C107" s="32" t="s">
        <v>75</v>
      </c>
      <c r="D107" s="33"/>
      <c r="F107" s="38">
        <v>0.02</v>
      </c>
      <c r="G107" s="38">
        <v>0.02</v>
      </c>
      <c r="H107" s="38">
        <v>0.02</v>
      </c>
      <c r="I107" s="38">
        <v>0.02</v>
      </c>
      <c r="J107" s="38">
        <v>0.02</v>
      </c>
      <c r="K107" s="38">
        <v>0.02</v>
      </c>
      <c r="L107" s="38">
        <v>0.02</v>
      </c>
      <c r="M107" s="38">
        <v>0.02</v>
      </c>
      <c r="N107" s="38">
        <v>0.02</v>
      </c>
      <c r="O107" s="38">
        <v>0.02</v>
      </c>
      <c r="P107" s="38">
        <v>0.02</v>
      </c>
      <c r="Q107" s="38">
        <v>0.02</v>
      </c>
      <c r="R107" s="38">
        <v>0.02</v>
      </c>
      <c r="S107" s="38">
        <v>0.02</v>
      </c>
      <c r="T107" s="38">
        <v>0.02</v>
      </c>
      <c r="U107" s="38">
        <v>0.02</v>
      </c>
      <c r="V107" s="38">
        <v>0.02</v>
      </c>
      <c r="W107" s="38">
        <v>0.02</v>
      </c>
      <c r="X107" s="38">
        <v>0.02</v>
      </c>
      <c r="Y107" s="38">
        <v>0.02</v>
      </c>
      <c r="Z107" s="38">
        <v>0.02</v>
      </c>
      <c r="AA107" s="38"/>
      <c r="AB107" s="38"/>
      <c r="AC107" s="38"/>
      <c r="AD107" s="38"/>
      <c r="AE107" s="38"/>
      <c r="AF107" s="38"/>
      <c r="AG107" s="38"/>
      <c r="AH107" s="38"/>
      <c r="AI107" s="38"/>
      <c r="AJ107" s="50"/>
      <c r="AK107" s="38"/>
      <c r="AL107" s="38"/>
      <c r="AN107" s="260">
        <f t="shared" si="5"/>
        <v>0.4200000000000001</v>
      </c>
      <c r="AO107" s="8">
        <v>86400</v>
      </c>
      <c r="AP107" s="261">
        <f t="shared" si="6"/>
        <v>36288.000000000007</v>
      </c>
    </row>
    <row r="108" spans="1:42" x14ac:dyDescent="0.25">
      <c r="A108" s="12"/>
      <c r="B108" s="16"/>
      <c r="C108" s="32" t="s">
        <v>76</v>
      </c>
      <c r="D108" s="33"/>
      <c r="F108" s="38">
        <v>3.5000000000000003E-2</v>
      </c>
      <c r="G108" s="38">
        <v>3.5000000000000003E-2</v>
      </c>
      <c r="H108" s="38">
        <v>3.5000000000000003E-2</v>
      </c>
      <c r="I108" s="38">
        <v>3.5000000000000003E-2</v>
      </c>
      <c r="J108" s="38">
        <v>3.5000000000000003E-2</v>
      </c>
      <c r="K108" s="38">
        <v>3.5000000000000003E-2</v>
      </c>
      <c r="L108" s="38">
        <v>3.5000000000000003E-2</v>
      </c>
      <c r="M108" s="38">
        <v>3.5000000000000003E-2</v>
      </c>
      <c r="N108" s="38">
        <v>3.5000000000000003E-2</v>
      </c>
      <c r="O108" s="38">
        <v>3.5000000000000003E-2</v>
      </c>
      <c r="P108" s="38">
        <v>3.5000000000000003E-2</v>
      </c>
      <c r="Q108" s="38">
        <v>3.5000000000000003E-2</v>
      </c>
      <c r="R108" s="38">
        <v>3.5000000000000003E-2</v>
      </c>
      <c r="S108" s="38">
        <v>3.5000000000000003E-2</v>
      </c>
      <c r="T108" s="38">
        <v>3.5000000000000003E-2</v>
      </c>
      <c r="U108" s="38">
        <v>3.5000000000000003E-2</v>
      </c>
      <c r="V108" s="38">
        <v>3.5000000000000003E-2</v>
      </c>
      <c r="W108" s="38">
        <v>3.5000000000000003E-2</v>
      </c>
      <c r="X108" s="38">
        <v>3.5000000000000003E-2</v>
      </c>
      <c r="Y108" s="38">
        <v>3.5000000000000003E-2</v>
      </c>
      <c r="Z108" s="38">
        <v>3.5000000000000003E-2</v>
      </c>
      <c r="AA108" s="38"/>
      <c r="AB108" s="38"/>
      <c r="AC108" s="38"/>
      <c r="AD108" s="38"/>
      <c r="AE108" s="38"/>
      <c r="AF108" s="38"/>
      <c r="AG108" s="38"/>
      <c r="AH108" s="38"/>
      <c r="AI108" s="38"/>
      <c r="AJ108" s="50"/>
      <c r="AK108" s="38"/>
      <c r="AL108" s="38"/>
      <c r="AN108" s="260">
        <f t="shared" si="5"/>
        <v>0.73500000000000043</v>
      </c>
      <c r="AO108" s="8">
        <v>86400</v>
      </c>
      <c r="AP108" s="261">
        <f t="shared" si="6"/>
        <v>63504.000000000036</v>
      </c>
    </row>
    <row r="109" spans="1:42" x14ac:dyDescent="0.25">
      <c r="A109" s="12"/>
      <c r="B109" s="16"/>
      <c r="C109" s="32" t="s">
        <v>77</v>
      </c>
      <c r="D109" s="33"/>
      <c r="F109" s="38">
        <v>0.02</v>
      </c>
      <c r="G109" s="38">
        <v>0.02</v>
      </c>
      <c r="H109" s="38">
        <v>0.02</v>
      </c>
      <c r="I109" s="38">
        <v>0.02</v>
      </c>
      <c r="J109" s="38">
        <v>0.02</v>
      </c>
      <c r="K109" s="38">
        <v>0.02</v>
      </c>
      <c r="L109" s="38">
        <v>0.02</v>
      </c>
      <c r="M109" s="38">
        <v>0.02</v>
      </c>
      <c r="N109" s="38">
        <v>0.02</v>
      </c>
      <c r="O109" s="38">
        <v>0.02</v>
      </c>
      <c r="P109" s="38">
        <v>0.02</v>
      </c>
      <c r="Q109" s="38">
        <v>0.02</v>
      </c>
      <c r="R109" s="38">
        <v>0.02</v>
      </c>
      <c r="S109" s="38">
        <v>0.02</v>
      </c>
      <c r="T109" s="38">
        <v>0.02</v>
      </c>
      <c r="U109" s="38">
        <v>0.02</v>
      </c>
      <c r="V109" s="38">
        <v>0.02</v>
      </c>
      <c r="W109" s="38">
        <v>0.02</v>
      </c>
      <c r="X109" s="38">
        <v>0.02</v>
      </c>
      <c r="Y109" s="38">
        <v>0.02</v>
      </c>
      <c r="Z109" s="38">
        <v>0.02</v>
      </c>
      <c r="AA109" s="38"/>
      <c r="AB109" s="38"/>
      <c r="AC109" s="38"/>
      <c r="AD109" s="38"/>
      <c r="AE109" s="38"/>
      <c r="AF109" s="38"/>
      <c r="AG109" s="38"/>
      <c r="AH109" s="38"/>
      <c r="AI109" s="38"/>
      <c r="AJ109" s="50"/>
      <c r="AK109" s="38"/>
      <c r="AL109" s="38"/>
      <c r="AN109" s="260">
        <f t="shared" si="5"/>
        <v>0.4200000000000001</v>
      </c>
      <c r="AO109" s="8">
        <v>86400</v>
      </c>
      <c r="AP109" s="261">
        <f t="shared" si="6"/>
        <v>36288.000000000007</v>
      </c>
    </row>
    <row r="110" spans="1:42" x14ac:dyDescent="0.25">
      <c r="A110" s="12"/>
      <c r="B110" s="16"/>
      <c r="C110" s="32" t="s">
        <v>78</v>
      </c>
      <c r="D110" s="33"/>
      <c r="F110" s="38">
        <v>0.04</v>
      </c>
      <c r="G110" s="38">
        <v>0.04</v>
      </c>
      <c r="H110" s="38">
        <v>0.04</v>
      </c>
      <c r="I110" s="38">
        <v>0.04</v>
      </c>
      <c r="J110" s="38">
        <v>0.04</v>
      </c>
      <c r="K110" s="38">
        <v>0.04</v>
      </c>
      <c r="L110" s="38">
        <v>0.04</v>
      </c>
      <c r="M110" s="38">
        <v>0.04</v>
      </c>
      <c r="N110" s="38">
        <v>0.04</v>
      </c>
      <c r="O110" s="38">
        <v>0.04</v>
      </c>
      <c r="P110" s="38">
        <v>0.04</v>
      </c>
      <c r="Q110" s="38">
        <v>0.04</v>
      </c>
      <c r="R110" s="38">
        <v>0.04</v>
      </c>
      <c r="S110" s="38">
        <v>0.04</v>
      </c>
      <c r="T110" s="38">
        <v>0.04</v>
      </c>
      <c r="U110" s="38">
        <v>0.04</v>
      </c>
      <c r="V110" s="38">
        <v>0.04</v>
      </c>
      <c r="W110" s="38">
        <v>0.04</v>
      </c>
      <c r="X110" s="38">
        <v>0.04</v>
      </c>
      <c r="Y110" s="38">
        <v>0.04</v>
      </c>
      <c r="Z110" s="38">
        <v>0.04</v>
      </c>
      <c r="AA110" s="38"/>
      <c r="AB110" s="38"/>
      <c r="AC110" s="38"/>
      <c r="AD110" s="38"/>
      <c r="AE110" s="38"/>
      <c r="AF110" s="38"/>
      <c r="AG110" s="38"/>
      <c r="AH110" s="38"/>
      <c r="AI110" s="38"/>
      <c r="AJ110" s="50"/>
      <c r="AK110" s="38"/>
      <c r="AL110" s="38"/>
      <c r="AN110" s="260">
        <f t="shared" si="5"/>
        <v>0.84000000000000019</v>
      </c>
      <c r="AO110" s="8">
        <v>86400</v>
      </c>
      <c r="AP110" s="261">
        <f t="shared" si="6"/>
        <v>72576.000000000015</v>
      </c>
    </row>
    <row r="111" spans="1:42" x14ac:dyDescent="0.25">
      <c r="A111" s="12"/>
      <c r="B111" s="16"/>
      <c r="C111" s="32" t="s">
        <v>79</v>
      </c>
      <c r="D111" s="33"/>
      <c r="F111" s="38">
        <v>4.4999999999999998E-2</v>
      </c>
      <c r="G111" s="38">
        <v>4.4999999999999998E-2</v>
      </c>
      <c r="H111" s="38">
        <v>4.4999999999999998E-2</v>
      </c>
      <c r="I111" s="38">
        <v>4.4999999999999998E-2</v>
      </c>
      <c r="J111" s="38">
        <v>4.4999999999999998E-2</v>
      </c>
      <c r="K111" s="38">
        <v>4.4999999999999998E-2</v>
      </c>
      <c r="L111" s="38">
        <v>4.4999999999999998E-2</v>
      </c>
      <c r="M111" s="38">
        <v>4.4999999999999998E-2</v>
      </c>
      <c r="N111" s="38">
        <v>4.4999999999999998E-2</v>
      </c>
      <c r="O111" s="38">
        <v>4.4999999999999998E-2</v>
      </c>
      <c r="P111" s="38">
        <v>4.4999999999999998E-2</v>
      </c>
      <c r="Q111" s="38">
        <v>4.4999999999999998E-2</v>
      </c>
      <c r="R111" s="38">
        <v>4.4999999999999998E-2</v>
      </c>
      <c r="S111" s="38">
        <v>4.4999999999999998E-2</v>
      </c>
      <c r="T111" s="38">
        <v>4.4999999999999998E-2</v>
      </c>
      <c r="U111" s="38">
        <v>4.4999999999999998E-2</v>
      </c>
      <c r="V111" s="38">
        <v>4.4999999999999998E-2</v>
      </c>
      <c r="W111" s="38">
        <v>4.4999999999999998E-2</v>
      </c>
      <c r="X111" s="38">
        <v>4.4999999999999998E-2</v>
      </c>
      <c r="Y111" s="38">
        <v>4.4999999999999998E-2</v>
      </c>
      <c r="Z111" s="38">
        <v>4.4999999999999998E-2</v>
      </c>
      <c r="AA111" s="38"/>
      <c r="AB111" s="38"/>
      <c r="AC111" s="38"/>
      <c r="AD111" s="38"/>
      <c r="AE111" s="38"/>
      <c r="AF111" s="38"/>
      <c r="AG111" s="38"/>
      <c r="AH111" s="38"/>
      <c r="AI111" s="38"/>
      <c r="AJ111" s="50"/>
      <c r="AK111" s="38"/>
      <c r="AL111" s="38"/>
      <c r="AN111" s="260">
        <f t="shared" si="5"/>
        <v>0.94500000000000028</v>
      </c>
      <c r="AO111" s="8">
        <v>86400</v>
      </c>
      <c r="AP111" s="261">
        <f t="shared" si="6"/>
        <v>81648.000000000029</v>
      </c>
    </row>
    <row r="112" spans="1:42" x14ac:dyDescent="0.25">
      <c r="A112" s="12"/>
      <c r="B112" s="16"/>
      <c r="C112" s="32" t="s">
        <v>80</v>
      </c>
      <c r="D112" s="33"/>
      <c r="F112" s="38">
        <v>3.5000000000000003E-2</v>
      </c>
      <c r="G112" s="38">
        <v>3.5000000000000003E-2</v>
      </c>
      <c r="H112" s="38">
        <v>3.5000000000000003E-2</v>
      </c>
      <c r="I112" s="38">
        <v>3.5000000000000003E-2</v>
      </c>
      <c r="J112" s="38">
        <v>3.5000000000000003E-2</v>
      </c>
      <c r="K112" s="38">
        <v>3.5000000000000003E-2</v>
      </c>
      <c r="L112" s="38">
        <v>3.5000000000000003E-2</v>
      </c>
      <c r="M112" s="38">
        <v>3.5000000000000003E-2</v>
      </c>
      <c r="N112" s="38">
        <v>3.5000000000000003E-2</v>
      </c>
      <c r="O112" s="38">
        <v>3.5000000000000003E-2</v>
      </c>
      <c r="P112" s="38">
        <v>3.5000000000000003E-2</v>
      </c>
      <c r="Q112" s="38">
        <v>3.5000000000000003E-2</v>
      </c>
      <c r="R112" s="38">
        <v>3.5000000000000003E-2</v>
      </c>
      <c r="S112" s="38">
        <v>3.5000000000000003E-2</v>
      </c>
      <c r="T112" s="38">
        <v>3.5000000000000003E-2</v>
      </c>
      <c r="U112" s="38">
        <v>3.5000000000000003E-2</v>
      </c>
      <c r="V112" s="38">
        <v>3.5000000000000003E-2</v>
      </c>
      <c r="W112" s="38">
        <v>3.5000000000000003E-2</v>
      </c>
      <c r="X112" s="38">
        <v>3.5000000000000003E-2</v>
      </c>
      <c r="Y112" s="38">
        <v>3.5000000000000003E-2</v>
      </c>
      <c r="Z112" s="38">
        <v>3.5000000000000003E-2</v>
      </c>
      <c r="AA112" s="38"/>
      <c r="AB112" s="38"/>
      <c r="AC112" s="38"/>
      <c r="AD112" s="38"/>
      <c r="AE112" s="38"/>
      <c r="AF112" s="38"/>
      <c r="AG112" s="38"/>
      <c r="AH112" s="38"/>
      <c r="AI112" s="38"/>
      <c r="AJ112" s="50"/>
      <c r="AK112" s="38"/>
      <c r="AL112" s="38"/>
      <c r="AN112" s="260">
        <f t="shared" si="5"/>
        <v>0.73500000000000043</v>
      </c>
      <c r="AO112" s="8">
        <v>86400</v>
      </c>
      <c r="AP112" s="261">
        <f t="shared" si="6"/>
        <v>63504.000000000036</v>
      </c>
    </row>
    <row r="113" spans="1:42" x14ac:dyDescent="0.25">
      <c r="A113" s="12"/>
      <c r="B113" s="16"/>
      <c r="C113" s="32" t="s">
        <v>81</v>
      </c>
      <c r="D113" s="33"/>
      <c r="F113" s="38">
        <v>0.02</v>
      </c>
      <c r="G113" s="38">
        <v>0.02</v>
      </c>
      <c r="H113" s="38">
        <v>0.02</v>
      </c>
      <c r="I113" s="38">
        <v>0.02</v>
      </c>
      <c r="J113" s="38">
        <v>0.02</v>
      </c>
      <c r="K113" s="38">
        <v>0.02</v>
      </c>
      <c r="L113" s="38">
        <v>0.02</v>
      </c>
      <c r="M113" s="38">
        <v>0.02</v>
      </c>
      <c r="N113" s="38">
        <v>0.02</v>
      </c>
      <c r="O113" s="38">
        <v>0.02</v>
      </c>
      <c r="P113" s="38">
        <v>0.02</v>
      </c>
      <c r="Q113" s="38">
        <v>0.02</v>
      </c>
      <c r="R113" s="38">
        <v>0.02</v>
      </c>
      <c r="S113" s="38">
        <v>0.02</v>
      </c>
      <c r="T113" s="38">
        <v>0.02</v>
      </c>
      <c r="U113" s="38">
        <v>0.02</v>
      </c>
      <c r="V113" s="38">
        <v>0.02</v>
      </c>
      <c r="W113" s="38">
        <v>0.02</v>
      </c>
      <c r="X113" s="38">
        <v>0.02</v>
      </c>
      <c r="Y113" s="38">
        <v>0.02</v>
      </c>
      <c r="Z113" s="38">
        <v>0.02</v>
      </c>
      <c r="AA113" s="38"/>
      <c r="AB113" s="38"/>
      <c r="AC113" s="38"/>
      <c r="AD113" s="38"/>
      <c r="AE113" s="38"/>
      <c r="AF113" s="38"/>
      <c r="AG113" s="38"/>
      <c r="AH113" s="38"/>
      <c r="AI113" s="38"/>
      <c r="AJ113" s="50"/>
      <c r="AK113" s="38"/>
      <c r="AL113" s="38"/>
      <c r="AN113" s="260">
        <f t="shared" si="5"/>
        <v>0.4200000000000001</v>
      </c>
      <c r="AO113" s="8">
        <v>86400</v>
      </c>
      <c r="AP113" s="261">
        <f t="shared" si="6"/>
        <v>36288.000000000007</v>
      </c>
    </row>
    <row r="114" spans="1:42" x14ac:dyDescent="0.25">
      <c r="A114" s="12"/>
      <c r="B114" s="16"/>
      <c r="C114" s="32" t="s">
        <v>82</v>
      </c>
      <c r="D114" s="33"/>
      <c r="F114" s="38">
        <v>6.5000000000000002E-2</v>
      </c>
      <c r="G114" s="38">
        <v>6.5000000000000002E-2</v>
      </c>
      <c r="H114" s="38">
        <v>6.5000000000000002E-2</v>
      </c>
      <c r="I114" s="38">
        <v>6.5000000000000002E-2</v>
      </c>
      <c r="J114" s="38">
        <v>6.5000000000000002E-2</v>
      </c>
      <c r="K114" s="38">
        <v>6.5000000000000002E-2</v>
      </c>
      <c r="L114" s="38">
        <v>6.5000000000000002E-2</v>
      </c>
      <c r="M114" s="38">
        <v>6.5000000000000002E-2</v>
      </c>
      <c r="N114" s="38">
        <v>6.5000000000000002E-2</v>
      </c>
      <c r="O114" s="38">
        <v>6.5000000000000002E-2</v>
      </c>
      <c r="P114" s="38">
        <v>6.5000000000000002E-2</v>
      </c>
      <c r="Q114" s="38">
        <v>6.5000000000000002E-2</v>
      </c>
      <c r="R114" s="38">
        <v>6.5000000000000002E-2</v>
      </c>
      <c r="S114" s="38">
        <v>6.5000000000000002E-2</v>
      </c>
      <c r="T114" s="38">
        <v>6.5000000000000002E-2</v>
      </c>
      <c r="U114" s="38">
        <v>6.5000000000000002E-2</v>
      </c>
      <c r="V114" s="38">
        <v>6.5000000000000002E-2</v>
      </c>
      <c r="W114" s="38">
        <v>6.5000000000000002E-2</v>
      </c>
      <c r="X114" s="38">
        <v>6.5000000000000002E-2</v>
      </c>
      <c r="Y114" s="38">
        <v>6.5000000000000002E-2</v>
      </c>
      <c r="Z114" s="38">
        <v>6.5000000000000002E-2</v>
      </c>
      <c r="AA114" s="38"/>
      <c r="AB114" s="38"/>
      <c r="AC114" s="38"/>
      <c r="AD114" s="38"/>
      <c r="AE114" s="38"/>
      <c r="AF114" s="38"/>
      <c r="AG114" s="38"/>
      <c r="AH114" s="38"/>
      <c r="AI114" s="38"/>
      <c r="AJ114" s="50"/>
      <c r="AK114" s="38"/>
      <c r="AL114" s="38"/>
      <c r="AN114" s="260">
        <f t="shared" si="5"/>
        <v>1.3649999999999993</v>
      </c>
      <c r="AO114" s="8">
        <v>86400</v>
      </c>
      <c r="AP114" s="261">
        <f t="shared" si="6"/>
        <v>117935.99999999994</v>
      </c>
    </row>
    <row r="115" spans="1:42" x14ac:dyDescent="0.25">
      <c r="A115" s="12"/>
      <c r="B115" s="16"/>
      <c r="C115" s="32" t="s">
        <v>83</v>
      </c>
      <c r="D115" s="33"/>
      <c r="F115" s="38">
        <v>0.02</v>
      </c>
      <c r="G115" s="38">
        <v>0.02</v>
      </c>
      <c r="H115" s="38">
        <v>0.02</v>
      </c>
      <c r="I115" s="38">
        <v>0.02</v>
      </c>
      <c r="J115" s="38">
        <v>0.02</v>
      </c>
      <c r="K115" s="38">
        <v>0.02</v>
      </c>
      <c r="L115" s="38">
        <v>0.02</v>
      </c>
      <c r="M115" s="38">
        <v>0.02</v>
      </c>
      <c r="N115" s="38">
        <v>0.02</v>
      </c>
      <c r="O115" s="38">
        <v>0.02</v>
      </c>
      <c r="P115" s="38">
        <v>0.02</v>
      </c>
      <c r="Q115" s="38">
        <v>0.02</v>
      </c>
      <c r="R115" s="38">
        <v>0.02</v>
      </c>
      <c r="S115" s="38">
        <v>0.02</v>
      </c>
      <c r="T115" s="38">
        <v>0.02</v>
      </c>
      <c r="U115" s="38">
        <v>0.02</v>
      </c>
      <c r="V115" s="38">
        <v>0.02</v>
      </c>
      <c r="W115" s="38">
        <v>0.02</v>
      </c>
      <c r="X115" s="38">
        <v>0.02</v>
      </c>
      <c r="Y115" s="38">
        <v>0.02</v>
      </c>
      <c r="Z115" s="38">
        <v>0.02</v>
      </c>
      <c r="AA115" s="38"/>
      <c r="AB115" s="38"/>
      <c r="AC115" s="38"/>
      <c r="AD115" s="38"/>
      <c r="AE115" s="38"/>
      <c r="AF115" s="38"/>
      <c r="AG115" s="38"/>
      <c r="AH115" s="38"/>
      <c r="AI115" s="38"/>
      <c r="AJ115" s="50"/>
      <c r="AK115" s="38"/>
      <c r="AL115" s="38"/>
      <c r="AN115" s="260">
        <f t="shared" si="5"/>
        <v>0.4200000000000001</v>
      </c>
      <c r="AO115" s="8">
        <v>86400</v>
      </c>
      <c r="AP115" s="261">
        <f t="shared" si="6"/>
        <v>36288.000000000007</v>
      </c>
    </row>
    <row r="116" spans="1:42" x14ac:dyDescent="0.25">
      <c r="A116" s="12"/>
      <c r="B116" s="16"/>
      <c r="C116" s="32" t="s">
        <v>84</v>
      </c>
      <c r="D116" s="33"/>
      <c r="F116" s="38">
        <v>0.02</v>
      </c>
      <c r="G116" s="38">
        <v>0.02</v>
      </c>
      <c r="H116" s="38">
        <v>0.02</v>
      </c>
      <c r="I116" s="38">
        <v>0.02</v>
      </c>
      <c r="J116" s="38">
        <v>0.02</v>
      </c>
      <c r="K116" s="38">
        <v>0.02</v>
      </c>
      <c r="L116" s="38">
        <v>0.02</v>
      </c>
      <c r="M116" s="38">
        <v>0.02</v>
      </c>
      <c r="N116" s="38">
        <v>0.02</v>
      </c>
      <c r="O116" s="38">
        <v>0.02</v>
      </c>
      <c r="P116" s="38">
        <v>0.02</v>
      </c>
      <c r="Q116" s="38">
        <v>0.02</v>
      </c>
      <c r="R116" s="38">
        <v>0.02</v>
      </c>
      <c r="S116" s="38">
        <v>0.02</v>
      </c>
      <c r="T116" s="38">
        <v>0.02</v>
      </c>
      <c r="U116" s="38">
        <v>0.02</v>
      </c>
      <c r="V116" s="38">
        <v>0.02</v>
      </c>
      <c r="W116" s="38">
        <v>0.02</v>
      </c>
      <c r="X116" s="38">
        <v>0.02</v>
      </c>
      <c r="Y116" s="38">
        <v>0.02</v>
      </c>
      <c r="Z116" s="38">
        <v>0.02</v>
      </c>
      <c r="AA116" s="38"/>
      <c r="AB116" s="38"/>
      <c r="AC116" s="38"/>
      <c r="AD116" s="38"/>
      <c r="AE116" s="38"/>
      <c r="AF116" s="38"/>
      <c r="AG116" s="38"/>
      <c r="AH116" s="38"/>
      <c r="AI116" s="38"/>
      <c r="AJ116" s="50"/>
      <c r="AK116" s="38"/>
      <c r="AL116" s="38"/>
      <c r="AN116" s="260">
        <f t="shared" si="5"/>
        <v>0.4200000000000001</v>
      </c>
      <c r="AO116" s="8">
        <v>86400</v>
      </c>
      <c r="AP116" s="261">
        <f t="shared" si="6"/>
        <v>36288.000000000007</v>
      </c>
    </row>
    <row r="117" spans="1:42" x14ac:dyDescent="0.25">
      <c r="A117" s="12"/>
      <c r="B117" s="16"/>
      <c r="C117" s="32" t="s">
        <v>85</v>
      </c>
      <c r="D117" s="33"/>
      <c r="F117" s="38">
        <v>0.02</v>
      </c>
      <c r="G117" s="38">
        <v>0.02</v>
      </c>
      <c r="H117" s="38">
        <v>0.02</v>
      </c>
      <c r="I117" s="38">
        <v>0.02</v>
      </c>
      <c r="J117" s="38">
        <v>0.02</v>
      </c>
      <c r="K117" s="38">
        <v>0.02</v>
      </c>
      <c r="L117" s="38">
        <v>0.02</v>
      </c>
      <c r="M117" s="38">
        <v>0.02</v>
      </c>
      <c r="N117" s="38">
        <v>0.02</v>
      </c>
      <c r="O117" s="38">
        <v>0.02</v>
      </c>
      <c r="P117" s="38">
        <v>0.02</v>
      </c>
      <c r="Q117" s="38">
        <v>0.02</v>
      </c>
      <c r="R117" s="38">
        <v>0.02</v>
      </c>
      <c r="S117" s="38">
        <v>0.02</v>
      </c>
      <c r="T117" s="38">
        <v>0.02</v>
      </c>
      <c r="U117" s="38">
        <v>0.02</v>
      </c>
      <c r="V117" s="38">
        <v>0.02</v>
      </c>
      <c r="W117" s="38">
        <v>0.02</v>
      </c>
      <c r="X117" s="38">
        <v>0.02</v>
      </c>
      <c r="Y117" s="38">
        <v>0.02</v>
      </c>
      <c r="Z117" s="38">
        <v>0.02</v>
      </c>
      <c r="AA117" s="38"/>
      <c r="AB117" s="38"/>
      <c r="AC117" s="38"/>
      <c r="AD117" s="38"/>
      <c r="AE117" s="38"/>
      <c r="AF117" s="38"/>
      <c r="AG117" s="38"/>
      <c r="AH117" s="38"/>
      <c r="AI117" s="38"/>
      <c r="AJ117" s="50"/>
      <c r="AK117" s="38"/>
      <c r="AL117" s="38"/>
      <c r="AN117" s="260">
        <f t="shared" si="5"/>
        <v>0.4200000000000001</v>
      </c>
      <c r="AO117" s="8">
        <v>86400</v>
      </c>
      <c r="AP117" s="261">
        <f t="shared" si="6"/>
        <v>36288.000000000007</v>
      </c>
    </row>
    <row r="118" spans="1:42" x14ac:dyDescent="0.25">
      <c r="A118" s="12"/>
      <c r="B118" s="16"/>
      <c r="C118" s="32" t="s">
        <v>86</v>
      </c>
      <c r="D118" s="33"/>
      <c r="F118" s="38">
        <v>0.02</v>
      </c>
      <c r="G118" s="38">
        <v>0.02</v>
      </c>
      <c r="H118" s="38">
        <v>0.02</v>
      </c>
      <c r="I118" s="38">
        <v>0.02</v>
      </c>
      <c r="J118" s="38">
        <v>0.02</v>
      </c>
      <c r="K118" s="38">
        <v>0.02</v>
      </c>
      <c r="L118" s="38">
        <v>0.02</v>
      </c>
      <c r="M118" s="38">
        <v>0.02</v>
      </c>
      <c r="N118" s="38">
        <v>0.02</v>
      </c>
      <c r="O118" s="38">
        <v>0.02</v>
      </c>
      <c r="P118" s="38">
        <v>0.02</v>
      </c>
      <c r="Q118" s="38">
        <v>0.02</v>
      </c>
      <c r="R118" s="38">
        <v>0.02</v>
      </c>
      <c r="S118" s="38">
        <v>0.02</v>
      </c>
      <c r="T118" s="38">
        <v>0.02</v>
      </c>
      <c r="U118" s="38">
        <v>0.02</v>
      </c>
      <c r="V118" s="38">
        <v>0.02</v>
      </c>
      <c r="W118" s="38">
        <v>0.02</v>
      </c>
      <c r="X118" s="38">
        <v>0.02</v>
      </c>
      <c r="Y118" s="38">
        <v>0.02</v>
      </c>
      <c r="Z118" s="38">
        <v>0.02</v>
      </c>
      <c r="AA118" s="38"/>
      <c r="AB118" s="38"/>
      <c r="AC118" s="38"/>
      <c r="AD118" s="38"/>
      <c r="AE118" s="38"/>
      <c r="AF118" s="38"/>
      <c r="AG118" s="38"/>
      <c r="AH118" s="38"/>
      <c r="AI118" s="38"/>
      <c r="AJ118" s="50"/>
      <c r="AK118" s="38"/>
      <c r="AL118" s="38"/>
      <c r="AN118" s="260">
        <f t="shared" si="5"/>
        <v>0.4200000000000001</v>
      </c>
      <c r="AO118" s="8">
        <v>86400</v>
      </c>
      <c r="AP118" s="261">
        <f t="shared" si="6"/>
        <v>36288.000000000007</v>
      </c>
    </row>
    <row r="119" spans="1:42" x14ac:dyDescent="0.25">
      <c r="A119" s="12"/>
      <c r="B119" s="16"/>
      <c r="C119" s="32" t="s">
        <v>87</v>
      </c>
      <c r="D119" s="33"/>
      <c r="F119" s="38">
        <v>0.115</v>
      </c>
      <c r="G119" s="38">
        <v>0.115</v>
      </c>
      <c r="H119" s="38">
        <v>0.115</v>
      </c>
      <c r="I119" s="38">
        <v>0.115</v>
      </c>
      <c r="J119" s="38">
        <v>0.115</v>
      </c>
      <c r="K119" s="38">
        <v>0.115</v>
      </c>
      <c r="L119" s="38">
        <v>0.115</v>
      </c>
      <c r="M119" s="38">
        <v>0.115</v>
      </c>
      <c r="N119" s="38">
        <v>0.115</v>
      </c>
      <c r="O119" s="38">
        <v>0.115</v>
      </c>
      <c r="P119" s="38">
        <v>0.115</v>
      </c>
      <c r="Q119" s="38">
        <v>0.115</v>
      </c>
      <c r="R119" s="38">
        <v>0.115</v>
      </c>
      <c r="S119" s="38">
        <v>0.115</v>
      </c>
      <c r="T119" s="38">
        <v>0.115</v>
      </c>
      <c r="U119" s="38">
        <v>0.115</v>
      </c>
      <c r="V119" s="38">
        <v>0.115</v>
      </c>
      <c r="W119" s="38">
        <v>0.115</v>
      </c>
      <c r="X119" s="38">
        <v>0.115</v>
      </c>
      <c r="Y119" s="38">
        <v>0.115</v>
      </c>
      <c r="Z119" s="38">
        <v>0.115</v>
      </c>
      <c r="AA119" s="38"/>
      <c r="AB119" s="38"/>
      <c r="AC119" s="38"/>
      <c r="AD119" s="38"/>
      <c r="AE119" s="38"/>
      <c r="AF119" s="38"/>
      <c r="AG119" s="38"/>
      <c r="AH119" s="38"/>
      <c r="AI119" s="38"/>
      <c r="AJ119" s="50"/>
      <c r="AK119" s="38"/>
      <c r="AL119" s="38"/>
      <c r="AN119" s="260">
        <f t="shared" si="5"/>
        <v>2.4150000000000009</v>
      </c>
      <c r="AO119" s="8">
        <v>86400</v>
      </c>
      <c r="AP119" s="261">
        <f t="shared" si="6"/>
        <v>208656.00000000009</v>
      </c>
    </row>
    <row r="120" spans="1:42" x14ac:dyDescent="0.25">
      <c r="A120" s="12"/>
      <c r="B120" s="16"/>
      <c r="C120" s="32" t="s">
        <v>88</v>
      </c>
      <c r="D120" s="33"/>
      <c r="F120" s="38">
        <v>0.02</v>
      </c>
      <c r="G120" s="38">
        <v>0.02</v>
      </c>
      <c r="H120" s="38">
        <v>0.02</v>
      </c>
      <c r="I120" s="38">
        <v>0.02</v>
      </c>
      <c r="J120" s="38">
        <v>0.02</v>
      </c>
      <c r="K120" s="38">
        <v>0.02</v>
      </c>
      <c r="L120" s="38">
        <v>0.02</v>
      </c>
      <c r="M120" s="38">
        <v>0.02</v>
      </c>
      <c r="N120" s="38">
        <v>0.02</v>
      </c>
      <c r="O120" s="38">
        <v>0.02</v>
      </c>
      <c r="P120" s="38">
        <v>0.02</v>
      </c>
      <c r="Q120" s="38">
        <v>0.02</v>
      </c>
      <c r="R120" s="38">
        <v>0.02</v>
      </c>
      <c r="S120" s="38">
        <v>0.02</v>
      </c>
      <c r="T120" s="38">
        <v>0.02</v>
      </c>
      <c r="U120" s="38">
        <v>0.02</v>
      </c>
      <c r="V120" s="38">
        <v>0.02</v>
      </c>
      <c r="W120" s="38">
        <v>0.02</v>
      </c>
      <c r="X120" s="38">
        <v>0.02</v>
      </c>
      <c r="Y120" s="38">
        <v>0.02</v>
      </c>
      <c r="Z120" s="38">
        <v>0.02</v>
      </c>
      <c r="AA120" s="38"/>
      <c r="AB120" s="38"/>
      <c r="AC120" s="38"/>
      <c r="AD120" s="38"/>
      <c r="AE120" s="38"/>
      <c r="AF120" s="38"/>
      <c r="AG120" s="38"/>
      <c r="AH120" s="38"/>
      <c r="AI120" s="38"/>
      <c r="AJ120" s="50"/>
      <c r="AK120" s="38"/>
      <c r="AL120" s="38"/>
      <c r="AN120" s="260">
        <f t="shared" si="5"/>
        <v>0.4200000000000001</v>
      </c>
      <c r="AO120" s="8">
        <v>86400</v>
      </c>
      <c r="AP120" s="261">
        <f t="shared" si="6"/>
        <v>36288.000000000007</v>
      </c>
    </row>
    <row r="121" spans="1:42" x14ac:dyDescent="0.25">
      <c r="A121" s="12"/>
      <c r="B121" s="16"/>
      <c r="C121" s="32" t="s">
        <v>89</v>
      </c>
      <c r="D121" s="33"/>
      <c r="F121" s="38">
        <v>0.16500000000000001</v>
      </c>
      <c r="G121" s="38">
        <v>0.16500000000000001</v>
      </c>
      <c r="H121" s="38">
        <v>0.16500000000000001</v>
      </c>
      <c r="I121" s="38">
        <v>0.16500000000000001</v>
      </c>
      <c r="J121" s="38">
        <v>0.16500000000000001</v>
      </c>
      <c r="K121" s="38">
        <v>0.16500000000000001</v>
      </c>
      <c r="L121" s="38">
        <v>0.16500000000000001</v>
      </c>
      <c r="M121" s="38">
        <v>0.16500000000000001</v>
      </c>
      <c r="N121" s="38">
        <v>0.16500000000000001</v>
      </c>
      <c r="O121" s="38">
        <v>0.16500000000000001</v>
      </c>
      <c r="P121" s="38">
        <v>0.16500000000000001</v>
      </c>
      <c r="Q121" s="38">
        <v>0.16500000000000001</v>
      </c>
      <c r="R121" s="38">
        <v>0.16500000000000001</v>
      </c>
      <c r="S121" s="38">
        <v>0.16500000000000001</v>
      </c>
      <c r="T121" s="38">
        <v>0.16500000000000001</v>
      </c>
      <c r="U121" s="38">
        <v>0.16500000000000001</v>
      </c>
      <c r="V121" s="38">
        <v>0.16500000000000001</v>
      </c>
      <c r="W121" s="38">
        <v>0.16500000000000001</v>
      </c>
      <c r="X121" s="38">
        <v>0.16500000000000001</v>
      </c>
      <c r="Y121" s="38">
        <v>0.16500000000000001</v>
      </c>
      <c r="Z121" s="38">
        <v>0.16500000000000001</v>
      </c>
      <c r="AA121" s="38"/>
      <c r="AB121" s="38"/>
      <c r="AC121" s="38"/>
      <c r="AD121" s="38"/>
      <c r="AE121" s="38"/>
      <c r="AF121" s="38"/>
      <c r="AG121" s="38"/>
      <c r="AH121" s="38"/>
      <c r="AI121" s="38"/>
      <c r="AJ121" s="50"/>
      <c r="AK121" s="38"/>
      <c r="AL121" s="38"/>
      <c r="AN121" s="260">
        <f t="shared" si="5"/>
        <v>3.4650000000000003</v>
      </c>
      <c r="AO121" s="8">
        <v>86400</v>
      </c>
      <c r="AP121" s="261">
        <f t="shared" si="6"/>
        <v>299376</v>
      </c>
    </row>
    <row r="122" spans="1:42" x14ac:dyDescent="0.25">
      <c r="A122" s="12"/>
      <c r="B122" s="16"/>
      <c r="C122" s="32" t="s">
        <v>90</v>
      </c>
      <c r="D122" s="33"/>
      <c r="F122" s="38">
        <v>0.02</v>
      </c>
      <c r="G122" s="38">
        <v>0.02</v>
      </c>
      <c r="H122" s="38">
        <v>0.02</v>
      </c>
      <c r="I122" s="38">
        <v>0.02</v>
      </c>
      <c r="J122" s="38">
        <v>0.02</v>
      </c>
      <c r="K122" s="38">
        <v>0.02</v>
      </c>
      <c r="L122" s="38">
        <v>0.02</v>
      </c>
      <c r="M122" s="38">
        <v>0.02</v>
      </c>
      <c r="N122" s="38">
        <v>0.02</v>
      </c>
      <c r="O122" s="38">
        <v>0.02</v>
      </c>
      <c r="P122" s="38">
        <v>0.02</v>
      </c>
      <c r="Q122" s="38">
        <v>0.02</v>
      </c>
      <c r="R122" s="38">
        <v>0.02</v>
      </c>
      <c r="S122" s="38">
        <v>0.02</v>
      </c>
      <c r="T122" s="38">
        <v>0.02</v>
      </c>
      <c r="U122" s="38">
        <v>0.02</v>
      </c>
      <c r="V122" s="38">
        <v>0.02</v>
      </c>
      <c r="W122" s="38">
        <v>0.02</v>
      </c>
      <c r="X122" s="38">
        <v>0.02</v>
      </c>
      <c r="Y122" s="38">
        <v>0.02</v>
      </c>
      <c r="Z122" s="38">
        <v>0.02</v>
      </c>
      <c r="AA122" s="38"/>
      <c r="AB122" s="38"/>
      <c r="AC122" s="38"/>
      <c r="AD122" s="38"/>
      <c r="AE122" s="38"/>
      <c r="AF122" s="38"/>
      <c r="AG122" s="38"/>
      <c r="AH122" s="38"/>
      <c r="AI122" s="38"/>
      <c r="AJ122" s="50"/>
      <c r="AK122" s="38"/>
      <c r="AL122" s="38"/>
      <c r="AN122" s="260">
        <f t="shared" si="5"/>
        <v>0.4200000000000001</v>
      </c>
      <c r="AO122" s="8">
        <v>86400</v>
      </c>
      <c r="AP122" s="261">
        <f t="shared" si="6"/>
        <v>36288.000000000007</v>
      </c>
    </row>
    <row r="123" spans="1:42" x14ac:dyDescent="0.25">
      <c r="A123" s="12"/>
      <c r="B123" s="16"/>
      <c r="C123" s="32" t="s">
        <v>91</v>
      </c>
      <c r="D123" s="33"/>
      <c r="F123" s="38">
        <v>0.05</v>
      </c>
      <c r="G123" s="38">
        <v>0.05</v>
      </c>
      <c r="H123" s="38">
        <v>0.05</v>
      </c>
      <c r="I123" s="38">
        <v>0.05</v>
      </c>
      <c r="J123" s="38">
        <v>0.05</v>
      </c>
      <c r="K123" s="38">
        <v>0.05</v>
      </c>
      <c r="L123" s="38">
        <v>0.05</v>
      </c>
      <c r="M123" s="38">
        <v>0.12</v>
      </c>
      <c r="N123" s="38">
        <v>0.12</v>
      </c>
      <c r="O123" s="38">
        <v>0.12</v>
      </c>
      <c r="P123" s="38">
        <v>0.12</v>
      </c>
      <c r="Q123" s="38">
        <v>0.12</v>
      </c>
      <c r="R123" s="38">
        <v>0.12</v>
      </c>
      <c r="S123" s="38">
        <v>0.12</v>
      </c>
      <c r="T123" s="38">
        <v>0.12</v>
      </c>
      <c r="U123" s="38">
        <v>0.12</v>
      </c>
      <c r="V123" s="38">
        <v>0.12</v>
      </c>
      <c r="W123" s="38">
        <v>0.12</v>
      </c>
      <c r="X123" s="38">
        <v>0.12</v>
      </c>
      <c r="Y123" s="38">
        <v>0.12</v>
      </c>
      <c r="Z123" s="38">
        <v>0.12</v>
      </c>
      <c r="AA123" s="38"/>
      <c r="AB123" s="38"/>
      <c r="AC123" s="38"/>
      <c r="AD123" s="38"/>
      <c r="AE123" s="38"/>
      <c r="AF123" s="38"/>
      <c r="AG123" s="38"/>
      <c r="AH123" s="38"/>
      <c r="AI123" s="38"/>
      <c r="AJ123" s="50"/>
      <c r="AK123" s="38"/>
      <c r="AL123" s="38"/>
      <c r="AN123" s="260">
        <f t="shared" si="5"/>
        <v>2.0300000000000007</v>
      </c>
      <c r="AO123" s="8">
        <v>86400</v>
      </c>
      <c r="AP123" s="261">
        <f t="shared" si="6"/>
        <v>175392.00000000006</v>
      </c>
    </row>
    <row r="124" spans="1:42" x14ac:dyDescent="0.25">
      <c r="A124" s="12"/>
      <c r="B124" s="16"/>
      <c r="C124" s="32" t="s">
        <v>92</v>
      </c>
      <c r="D124" s="33"/>
      <c r="F124" s="38">
        <v>0.15</v>
      </c>
      <c r="G124" s="38">
        <v>0.15</v>
      </c>
      <c r="H124" s="38">
        <v>0.15</v>
      </c>
      <c r="I124" s="38">
        <v>0.15</v>
      </c>
      <c r="J124" s="38">
        <v>0.15</v>
      </c>
      <c r="K124" s="38">
        <v>0.15</v>
      </c>
      <c r="L124" s="38">
        <v>0.15</v>
      </c>
      <c r="M124" s="38">
        <v>0.1</v>
      </c>
      <c r="N124" s="38">
        <v>0.1</v>
      </c>
      <c r="O124" s="38">
        <v>0.1</v>
      </c>
      <c r="P124" s="38">
        <v>0.1</v>
      </c>
      <c r="Q124" s="38">
        <v>0.1</v>
      </c>
      <c r="R124" s="38">
        <v>0.1</v>
      </c>
      <c r="S124" s="38">
        <v>0.1</v>
      </c>
      <c r="T124" s="38">
        <v>0.1</v>
      </c>
      <c r="U124" s="38">
        <v>0.1</v>
      </c>
      <c r="V124" s="38">
        <v>0.1</v>
      </c>
      <c r="W124" s="38">
        <v>0.1</v>
      </c>
      <c r="X124" s="38">
        <v>0.1</v>
      </c>
      <c r="Y124" s="38">
        <v>0.1</v>
      </c>
      <c r="Z124" s="38">
        <v>0.1</v>
      </c>
      <c r="AA124" s="38"/>
      <c r="AB124" s="38"/>
      <c r="AC124" s="38"/>
      <c r="AD124" s="38"/>
      <c r="AE124" s="38"/>
      <c r="AF124" s="38"/>
      <c r="AG124" s="38"/>
      <c r="AH124" s="38"/>
      <c r="AI124" s="38"/>
      <c r="AJ124" s="50"/>
      <c r="AK124" s="38"/>
      <c r="AL124" s="38"/>
      <c r="AN124" s="260">
        <f t="shared" si="5"/>
        <v>2.4500000000000011</v>
      </c>
      <c r="AO124" s="8">
        <v>86400</v>
      </c>
      <c r="AP124" s="261">
        <f t="shared" si="6"/>
        <v>211680.00000000009</v>
      </c>
    </row>
    <row r="125" spans="1:42" x14ac:dyDescent="0.25">
      <c r="A125" s="12"/>
      <c r="B125" s="16"/>
      <c r="C125" s="32" t="s">
        <v>93</v>
      </c>
      <c r="D125" s="33"/>
      <c r="F125" s="38">
        <v>0.15</v>
      </c>
      <c r="G125" s="38">
        <v>0.15</v>
      </c>
      <c r="H125" s="38">
        <v>0.15</v>
      </c>
      <c r="I125" s="38">
        <v>0.15</v>
      </c>
      <c r="J125" s="38">
        <v>0.15</v>
      </c>
      <c r="K125" s="38">
        <v>0.15</v>
      </c>
      <c r="L125" s="38">
        <v>0.15</v>
      </c>
      <c r="M125" s="38">
        <v>0.3</v>
      </c>
      <c r="N125" s="38">
        <v>0.3</v>
      </c>
      <c r="O125" s="38">
        <v>0.3</v>
      </c>
      <c r="P125" s="38">
        <v>0.3</v>
      </c>
      <c r="Q125" s="38">
        <v>0.3</v>
      </c>
      <c r="R125" s="38">
        <v>0.3</v>
      </c>
      <c r="S125" s="38">
        <v>0.3</v>
      </c>
      <c r="T125" s="38">
        <v>0.3</v>
      </c>
      <c r="U125" s="38">
        <v>0.3</v>
      </c>
      <c r="V125" s="38">
        <v>0.3</v>
      </c>
      <c r="W125" s="38">
        <v>0.3</v>
      </c>
      <c r="X125" s="38">
        <v>0.3</v>
      </c>
      <c r="Y125" s="38">
        <v>0.3</v>
      </c>
      <c r="Z125" s="38">
        <v>0.3</v>
      </c>
      <c r="AA125" s="38"/>
      <c r="AB125" s="38"/>
      <c r="AC125" s="38"/>
      <c r="AD125" s="38"/>
      <c r="AE125" s="38"/>
      <c r="AF125" s="38"/>
      <c r="AG125" s="38"/>
      <c r="AH125" s="38"/>
      <c r="AI125" s="38"/>
      <c r="AJ125" s="50"/>
      <c r="AK125" s="38"/>
      <c r="AL125" s="38"/>
      <c r="AN125" s="260">
        <f t="shared" si="5"/>
        <v>5.2499999999999982</v>
      </c>
      <c r="AO125" s="8">
        <v>86400</v>
      </c>
      <c r="AP125" s="261">
        <f t="shared" si="6"/>
        <v>453599.99999999983</v>
      </c>
    </row>
    <row r="126" spans="1:42" x14ac:dyDescent="0.25">
      <c r="A126" s="12"/>
      <c r="B126" s="16"/>
      <c r="C126" s="34" t="s">
        <v>94</v>
      </c>
      <c r="D126" s="35"/>
      <c r="F126" s="38">
        <v>1.4999999999999999E-2</v>
      </c>
      <c r="G126" s="38">
        <v>1.4999999999999999E-2</v>
      </c>
      <c r="H126" s="38">
        <v>1.4999999999999999E-2</v>
      </c>
      <c r="I126" s="38">
        <v>1.4999999999999999E-2</v>
      </c>
      <c r="J126" s="38">
        <v>1.4999999999999999E-2</v>
      </c>
      <c r="K126" s="38">
        <v>1.4999999999999999E-2</v>
      </c>
      <c r="L126" s="38">
        <v>1.4999999999999999E-2</v>
      </c>
      <c r="M126" s="38">
        <v>1.4999999999999999E-2</v>
      </c>
      <c r="N126" s="38">
        <v>1.4999999999999999E-2</v>
      </c>
      <c r="O126" s="38">
        <v>1.4999999999999999E-2</v>
      </c>
      <c r="P126" s="38">
        <v>1.4999999999999999E-2</v>
      </c>
      <c r="Q126" s="38">
        <v>1.4999999999999999E-2</v>
      </c>
      <c r="R126" s="38">
        <v>1.4999999999999999E-2</v>
      </c>
      <c r="S126" s="38">
        <v>1.4999999999999999E-2</v>
      </c>
      <c r="T126" s="38">
        <v>1.4999999999999999E-2</v>
      </c>
      <c r="U126" s="38">
        <v>1.4999999999999999E-2</v>
      </c>
      <c r="V126" s="38">
        <v>1.4999999999999999E-2</v>
      </c>
      <c r="W126" s="38">
        <v>1.4999999999999999E-2</v>
      </c>
      <c r="X126" s="38">
        <v>1.4999999999999999E-2</v>
      </c>
      <c r="Y126" s="38">
        <v>1.4999999999999999E-2</v>
      </c>
      <c r="Z126" s="38">
        <v>1.4999999999999999E-2</v>
      </c>
      <c r="AA126" s="38"/>
      <c r="AB126" s="38"/>
      <c r="AC126" s="38"/>
      <c r="AD126" s="38"/>
      <c r="AE126" s="38"/>
      <c r="AF126" s="38"/>
      <c r="AG126" s="38"/>
      <c r="AH126" s="38"/>
      <c r="AI126" s="38"/>
      <c r="AJ126" s="50"/>
      <c r="AK126" s="38"/>
      <c r="AL126" s="38"/>
      <c r="AN126" s="260">
        <f t="shared" si="5"/>
        <v>0.31500000000000017</v>
      </c>
      <c r="AO126" s="8">
        <v>86400</v>
      </c>
      <c r="AP126" s="261">
        <f t="shared" si="6"/>
        <v>27216.000000000015</v>
      </c>
    </row>
    <row r="127" spans="1:42" x14ac:dyDescent="0.25">
      <c r="A127" s="12"/>
      <c r="B127" s="16"/>
      <c r="C127" s="220" t="s">
        <v>95</v>
      </c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46"/>
      <c r="AK127" s="220"/>
      <c r="AL127" s="220"/>
      <c r="AN127" s="260">
        <f t="shared" si="5"/>
        <v>0</v>
      </c>
      <c r="AO127" s="8">
        <v>86400</v>
      </c>
      <c r="AP127" s="261">
        <f t="shared" si="6"/>
        <v>0</v>
      </c>
    </row>
    <row r="128" spans="1:42" x14ac:dyDescent="0.25">
      <c r="A128" s="12"/>
      <c r="B128" s="16"/>
      <c r="C128" s="34" t="s">
        <v>96</v>
      </c>
      <c r="D128" s="35"/>
      <c r="F128" s="38">
        <v>1.4999999999999999E-2</v>
      </c>
      <c r="G128" s="38">
        <v>1.4999999999999999E-2</v>
      </c>
      <c r="H128" s="38">
        <v>1.4999999999999999E-2</v>
      </c>
      <c r="I128" s="38">
        <v>1.4999999999999999E-2</v>
      </c>
      <c r="J128" s="38">
        <v>1.4999999999999999E-2</v>
      </c>
      <c r="K128" s="38">
        <v>1.4999999999999999E-2</v>
      </c>
      <c r="L128" s="38">
        <v>1.4999999999999999E-2</v>
      </c>
      <c r="M128" s="38">
        <v>1.4999999999999999E-2</v>
      </c>
      <c r="N128" s="38">
        <v>1.4999999999999999E-2</v>
      </c>
      <c r="O128" s="38">
        <v>1.4999999999999999E-2</v>
      </c>
      <c r="P128" s="38">
        <v>1.4999999999999999E-2</v>
      </c>
      <c r="Q128" s="38">
        <v>1.4999999999999999E-2</v>
      </c>
      <c r="R128" s="38">
        <v>1.4999999999999999E-2</v>
      </c>
      <c r="S128" s="38">
        <v>1.4999999999999999E-2</v>
      </c>
      <c r="T128" s="38">
        <v>1.4999999999999999E-2</v>
      </c>
      <c r="U128" s="38">
        <v>1.4999999999999999E-2</v>
      </c>
      <c r="V128" s="38">
        <v>1.4999999999999999E-2</v>
      </c>
      <c r="W128" s="38">
        <v>1.4999999999999999E-2</v>
      </c>
      <c r="X128" s="38">
        <v>1.4999999999999999E-2</v>
      </c>
      <c r="Y128" s="38">
        <v>1.4999999999999999E-2</v>
      </c>
      <c r="Z128" s="38">
        <v>1.4999999999999999E-2</v>
      </c>
      <c r="AA128" s="38"/>
      <c r="AB128" s="38"/>
      <c r="AC128" s="38"/>
      <c r="AD128" s="38"/>
      <c r="AE128" s="38"/>
      <c r="AF128" s="38"/>
      <c r="AG128" s="38"/>
      <c r="AH128" s="38"/>
      <c r="AI128" s="38"/>
      <c r="AJ128" s="50"/>
      <c r="AK128" s="38"/>
      <c r="AL128" s="38"/>
      <c r="AN128" s="260">
        <f t="shared" si="5"/>
        <v>0.31500000000000017</v>
      </c>
      <c r="AO128" s="8">
        <v>86400</v>
      </c>
      <c r="AP128" s="261">
        <f t="shared" si="6"/>
        <v>27216.000000000015</v>
      </c>
    </row>
    <row r="129" spans="1:42" x14ac:dyDescent="0.25">
      <c r="A129" s="12"/>
      <c r="B129" s="16"/>
      <c r="C129" s="34" t="s">
        <v>97</v>
      </c>
      <c r="D129" s="35"/>
      <c r="F129" s="38">
        <v>3.5000000000000003E-2</v>
      </c>
      <c r="G129" s="38">
        <v>3.5000000000000003E-2</v>
      </c>
      <c r="H129" s="38">
        <v>3.5000000000000003E-2</v>
      </c>
      <c r="I129" s="38">
        <v>3.5000000000000003E-2</v>
      </c>
      <c r="J129" s="38">
        <v>3.5000000000000003E-2</v>
      </c>
      <c r="K129" s="38">
        <v>3.5000000000000003E-2</v>
      </c>
      <c r="L129" s="38">
        <v>3.5000000000000003E-2</v>
      </c>
      <c r="M129" s="38">
        <v>3.5000000000000003E-2</v>
      </c>
      <c r="N129" s="38">
        <v>3.5000000000000003E-2</v>
      </c>
      <c r="O129" s="38">
        <v>3.5000000000000003E-2</v>
      </c>
      <c r="P129" s="38">
        <v>3.5000000000000003E-2</v>
      </c>
      <c r="Q129" s="38">
        <v>3.5000000000000003E-2</v>
      </c>
      <c r="R129" s="38">
        <v>3.5000000000000003E-2</v>
      </c>
      <c r="S129" s="38">
        <v>3.5000000000000003E-2</v>
      </c>
      <c r="T129" s="38">
        <v>3.5000000000000003E-2</v>
      </c>
      <c r="U129" s="38">
        <v>3.5000000000000003E-2</v>
      </c>
      <c r="V129" s="38">
        <v>3.5000000000000003E-2</v>
      </c>
      <c r="W129" s="38">
        <v>3.5000000000000003E-2</v>
      </c>
      <c r="X129" s="38">
        <v>3.5000000000000003E-2</v>
      </c>
      <c r="Y129" s="38">
        <v>3.5000000000000003E-2</v>
      </c>
      <c r="Z129" s="38">
        <v>3.5000000000000003E-2</v>
      </c>
      <c r="AA129" s="38"/>
      <c r="AB129" s="38"/>
      <c r="AC129" s="38"/>
      <c r="AD129" s="38"/>
      <c r="AE129" s="38"/>
      <c r="AF129" s="38"/>
      <c r="AG129" s="38"/>
      <c r="AH129" s="38"/>
      <c r="AI129" s="38"/>
      <c r="AJ129" s="50"/>
      <c r="AK129" s="38"/>
      <c r="AL129" s="38"/>
      <c r="AN129" s="260">
        <f t="shared" si="5"/>
        <v>0.73500000000000043</v>
      </c>
      <c r="AO129" s="8">
        <v>86400</v>
      </c>
      <c r="AP129" s="261">
        <f t="shared" si="6"/>
        <v>63504.000000000036</v>
      </c>
    </row>
    <row r="130" spans="1:42" x14ac:dyDescent="0.25">
      <c r="A130" s="12"/>
      <c r="B130" s="16"/>
      <c r="C130" s="220" t="s">
        <v>98</v>
      </c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  <c r="AJ130" s="246"/>
      <c r="AK130" s="220"/>
      <c r="AL130" s="220"/>
      <c r="AN130" s="260">
        <f t="shared" si="5"/>
        <v>0</v>
      </c>
      <c r="AO130" s="8">
        <v>86400</v>
      </c>
      <c r="AP130" s="261">
        <f t="shared" si="6"/>
        <v>0</v>
      </c>
    </row>
    <row r="131" spans="1:42" x14ac:dyDescent="0.25">
      <c r="A131" s="12"/>
      <c r="B131" s="16"/>
      <c r="C131" s="34" t="s">
        <v>99</v>
      </c>
      <c r="D131" s="35"/>
      <c r="F131" s="38">
        <v>0.02</v>
      </c>
      <c r="G131" s="38">
        <v>0.02</v>
      </c>
      <c r="H131" s="38">
        <v>0.02</v>
      </c>
      <c r="I131" s="38">
        <v>0.02</v>
      </c>
      <c r="J131" s="38">
        <v>0.02</v>
      </c>
      <c r="K131" s="38">
        <v>0.02</v>
      </c>
      <c r="L131" s="38">
        <v>0.02</v>
      </c>
      <c r="M131" s="38">
        <v>0.02</v>
      </c>
      <c r="N131" s="38">
        <v>0.02</v>
      </c>
      <c r="O131" s="38">
        <v>0.02</v>
      </c>
      <c r="P131" s="38">
        <v>0.02</v>
      </c>
      <c r="Q131" s="38">
        <v>0.02</v>
      </c>
      <c r="R131" s="38">
        <v>0.02</v>
      </c>
      <c r="S131" s="38">
        <v>0.02</v>
      </c>
      <c r="T131" s="38">
        <v>0.02</v>
      </c>
      <c r="U131" s="38">
        <v>0.02</v>
      </c>
      <c r="V131" s="38">
        <v>0.02</v>
      </c>
      <c r="W131" s="38">
        <v>0.02</v>
      </c>
      <c r="X131" s="38">
        <v>0.02</v>
      </c>
      <c r="Y131" s="38">
        <v>0.02</v>
      </c>
      <c r="Z131" s="38">
        <v>0.02</v>
      </c>
      <c r="AA131" s="38"/>
      <c r="AB131" s="38"/>
      <c r="AC131" s="38"/>
      <c r="AD131" s="38"/>
      <c r="AE131" s="38"/>
      <c r="AF131" s="38"/>
      <c r="AG131" s="38"/>
      <c r="AH131" s="38"/>
      <c r="AI131" s="38"/>
      <c r="AJ131" s="50"/>
      <c r="AK131" s="38"/>
      <c r="AL131" s="38"/>
      <c r="AN131" s="260">
        <f t="shared" si="5"/>
        <v>0.4200000000000001</v>
      </c>
      <c r="AO131" s="8">
        <v>86400</v>
      </c>
      <c r="AP131" s="261">
        <f t="shared" si="6"/>
        <v>36288.000000000007</v>
      </c>
    </row>
    <row r="132" spans="1:42" x14ac:dyDescent="0.25">
      <c r="A132" s="12"/>
      <c r="B132" s="16"/>
      <c r="C132" s="220" t="s">
        <v>100</v>
      </c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  <c r="AJ132" s="246"/>
      <c r="AK132" s="220"/>
      <c r="AL132" s="220"/>
      <c r="AN132" s="260">
        <f t="shared" si="5"/>
        <v>0</v>
      </c>
      <c r="AO132" s="8">
        <v>86400</v>
      </c>
      <c r="AP132" s="261">
        <f t="shared" si="6"/>
        <v>0</v>
      </c>
    </row>
    <row r="133" spans="1:42" x14ac:dyDescent="0.25">
      <c r="A133" s="12"/>
      <c r="B133" s="16"/>
      <c r="C133" s="34" t="s">
        <v>101</v>
      </c>
      <c r="D133" s="35"/>
      <c r="F133" s="38">
        <v>0.02</v>
      </c>
      <c r="G133" s="38">
        <v>0.02</v>
      </c>
      <c r="H133" s="38">
        <v>0.02</v>
      </c>
      <c r="I133" s="38">
        <v>0.02</v>
      </c>
      <c r="J133" s="38">
        <v>0.02</v>
      </c>
      <c r="K133" s="38">
        <v>0.02</v>
      </c>
      <c r="L133" s="38">
        <v>0.02</v>
      </c>
      <c r="M133" s="38">
        <v>0.02</v>
      </c>
      <c r="N133" s="38">
        <v>0.02</v>
      </c>
      <c r="O133" s="38">
        <v>0.02</v>
      </c>
      <c r="P133" s="38">
        <v>0.02</v>
      </c>
      <c r="Q133" s="38">
        <v>0.02</v>
      </c>
      <c r="R133" s="38">
        <v>0.02</v>
      </c>
      <c r="S133" s="38">
        <v>0.02</v>
      </c>
      <c r="T133" s="38">
        <v>0.02</v>
      </c>
      <c r="U133" s="38">
        <v>0.02</v>
      </c>
      <c r="V133" s="38">
        <v>0.02</v>
      </c>
      <c r="W133" s="38">
        <v>0.02</v>
      </c>
      <c r="X133" s="38">
        <v>0.02</v>
      </c>
      <c r="Y133" s="38">
        <v>0.02</v>
      </c>
      <c r="Z133" s="38">
        <v>0.02</v>
      </c>
      <c r="AA133" s="38"/>
      <c r="AB133" s="38"/>
      <c r="AC133" s="38"/>
      <c r="AD133" s="38"/>
      <c r="AE133" s="38"/>
      <c r="AF133" s="38"/>
      <c r="AG133" s="38"/>
      <c r="AH133" s="38"/>
      <c r="AI133" s="38"/>
      <c r="AJ133" s="50"/>
      <c r="AK133" s="38"/>
      <c r="AL133" s="38"/>
      <c r="AN133" s="260">
        <f t="shared" si="5"/>
        <v>0.4200000000000001</v>
      </c>
      <c r="AO133" s="8">
        <v>86400</v>
      </c>
      <c r="AP133" s="261">
        <f t="shared" si="6"/>
        <v>36288.000000000007</v>
      </c>
    </row>
    <row r="134" spans="1:42" x14ac:dyDescent="0.25">
      <c r="A134" s="12"/>
      <c r="B134" s="16"/>
      <c r="C134" s="220" t="s">
        <v>102</v>
      </c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  <c r="AJ134" s="246"/>
      <c r="AK134" s="220"/>
      <c r="AL134" s="220"/>
      <c r="AN134" s="260">
        <f t="shared" ref="AN134:AN157" si="7">SUM(F134:AJ134)</f>
        <v>0</v>
      </c>
      <c r="AO134" s="8">
        <v>86400</v>
      </c>
      <c r="AP134" s="261">
        <f t="shared" ref="AP134:AP157" si="8">AN134*AO134</f>
        <v>0</v>
      </c>
    </row>
    <row r="135" spans="1:42" x14ac:dyDescent="0.25">
      <c r="A135" s="12"/>
      <c r="B135" s="16"/>
      <c r="C135" s="34" t="s">
        <v>103</v>
      </c>
      <c r="D135" s="35"/>
      <c r="F135" s="38">
        <v>0.02</v>
      </c>
      <c r="G135" s="38">
        <v>0.02</v>
      </c>
      <c r="H135" s="38">
        <v>0.02</v>
      </c>
      <c r="I135" s="38">
        <v>0.02</v>
      </c>
      <c r="J135" s="38">
        <v>0.02</v>
      </c>
      <c r="K135" s="38">
        <v>0.02</v>
      </c>
      <c r="L135" s="38">
        <v>0.02</v>
      </c>
      <c r="M135" s="38">
        <v>0.02</v>
      </c>
      <c r="N135" s="38">
        <v>0.02</v>
      </c>
      <c r="O135" s="38">
        <v>0.02</v>
      </c>
      <c r="P135" s="38">
        <v>0.02</v>
      </c>
      <c r="Q135" s="38">
        <v>0.02</v>
      </c>
      <c r="R135" s="38">
        <v>0.02</v>
      </c>
      <c r="S135" s="38">
        <v>0.02</v>
      </c>
      <c r="T135" s="38">
        <v>0.02</v>
      </c>
      <c r="U135" s="38">
        <v>0.02</v>
      </c>
      <c r="V135" s="38">
        <v>0.02</v>
      </c>
      <c r="W135" s="38">
        <v>0.02</v>
      </c>
      <c r="X135" s="38">
        <v>0.02</v>
      </c>
      <c r="Y135" s="38">
        <v>0.02</v>
      </c>
      <c r="Z135" s="38">
        <v>0.02</v>
      </c>
      <c r="AA135" s="38"/>
      <c r="AB135" s="38"/>
      <c r="AC135" s="38"/>
      <c r="AD135" s="38"/>
      <c r="AE135" s="38"/>
      <c r="AF135" s="38"/>
      <c r="AG135" s="38"/>
      <c r="AH135" s="38"/>
      <c r="AI135" s="38"/>
      <c r="AJ135" s="50"/>
      <c r="AK135" s="38"/>
      <c r="AL135" s="38"/>
      <c r="AN135" s="260">
        <f t="shared" si="7"/>
        <v>0.4200000000000001</v>
      </c>
      <c r="AO135" s="8">
        <v>86400</v>
      </c>
      <c r="AP135" s="261">
        <f t="shared" si="8"/>
        <v>36288.000000000007</v>
      </c>
    </row>
    <row r="136" spans="1:42" x14ac:dyDescent="0.25">
      <c r="A136" s="12"/>
      <c r="B136" s="16"/>
      <c r="C136" s="34" t="s">
        <v>104</v>
      </c>
      <c r="D136" s="35"/>
      <c r="F136" s="38">
        <v>2.5000000000000001E-2</v>
      </c>
      <c r="G136" s="38">
        <v>2.5000000000000001E-2</v>
      </c>
      <c r="H136" s="38">
        <v>2.5000000000000001E-2</v>
      </c>
      <c r="I136" s="38">
        <v>2.5000000000000001E-2</v>
      </c>
      <c r="J136" s="38">
        <v>2.5000000000000001E-2</v>
      </c>
      <c r="K136" s="38">
        <v>2.5000000000000001E-2</v>
      </c>
      <c r="L136" s="38">
        <v>2.5000000000000001E-2</v>
      </c>
      <c r="M136" s="38">
        <v>2.5000000000000001E-2</v>
      </c>
      <c r="N136" s="38">
        <v>2.5000000000000001E-2</v>
      </c>
      <c r="O136" s="38">
        <v>2.5000000000000001E-2</v>
      </c>
      <c r="P136" s="38">
        <v>2.5000000000000001E-2</v>
      </c>
      <c r="Q136" s="38">
        <v>2.5000000000000001E-2</v>
      </c>
      <c r="R136" s="38">
        <v>2.5000000000000001E-2</v>
      </c>
      <c r="S136" s="38">
        <v>2.5000000000000001E-2</v>
      </c>
      <c r="T136" s="38">
        <v>2.5000000000000001E-2</v>
      </c>
      <c r="U136" s="38">
        <v>2.5000000000000001E-2</v>
      </c>
      <c r="V136" s="38">
        <v>2.5000000000000001E-2</v>
      </c>
      <c r="W136" s="38">
        <v>2.5000000000000001E-2</v>
      </c>
      <c r="X136" s="38">
        <v>2.5000000000000001E-2</v>
      </c>
      <c r="Y136" s="38">
        <v>2.5000000000000001E-2</v>
      </c>
      <c r="Z136" s="38">
        <v>2.5000000000000001E-2</v>
      </c>
      <c r="AA136" s="38"/>
      <c r="AB136" s="38"/>
      <c r="AC136" s="38"/>
      <c r="AD136" s="38"/>
      <c r="AE136" s="38"/>
      <c r="AF136" s="38"/>
      <c r="AG136" s="38"/>
      <c r="AH136" s="38"/>
      <c r="AI136" s="38"/>
      <c r="AJ136" s="50"/>
      <c r="AK136" s="38"/>
      <c r="AL136" s="38"/>
      <c r="AN136" s="260">
        <f t="shared" si="7"/>
        <v>0.52500000000000013</v>
      </c>
      <c r="AO136" s="8">
        <v>86400</v>
      </c>
      <c r="AP136" s="261">
        <f t="shared" si="8"/>
        <v>45360.000000000015</v>
      </c>
    </row>
    <row r="137" spans="1:42" x14ac:dyDescent="0.25">
      <c r="A137" s="12"/>
      <c r="B137" s="16"/>
      <c r="C137" s="220" t="s">
        <v>105</v>
      </c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  <c r="AJ137" s="246"/>
      <c r="AK137" s="220"/>
      <c r="AL137" s="220"/>
      <c r="AN137" s="260">
        <f t="shared" si="7"/>
        <v>0</v>
      </c>
      <c r="AO137" s="8">
        <v>86400</v>
      </c>
      <c r="AP137" s="261">
        <f t="shared" si="8"/>
        <v>0</v>
      </c>
    </row>
    <row r="138" spans="1:42" x14ac:dyDescent="0.25">
      <c r="A138" s="12"/>
      <c r="B138" s="16"/>
      <c r="C138" s="34" t="s">
        <v>106</v>
      </c>
      <c r="D138" s="35"/>
      <c r="F138" s="38">
        <v>0.03</v>
      </c>
      <c r="G138" s="38">
        <v>0.03</v>
      </c>
      <c r="H138" s="38">
        <v>0.03</v>
      </c>
      <c r="I138" s="38">
        <v>0.03</v>
      </c>
      <c r="J138" s="38">
        <v>0.03</v>
      </c>
      <c r="K138" s="38">
        <v>0.03</v>
      </c>
      <c r="L138" s="38">
        <v>0.03</v>
      </c>
      <c r="M138" s="38">
        <v>0.03</v>
      </c>
      <c r="N138" s="38">
        <v>0.03</v>
      </c>
      <c r="O138" s="38">
        <v>0.03</v>
      </c>
      <c r="P138" s="38">
        <v>0.03</v>
      </c>
      <c r="Q138" s="38">
        <v>0.03</v>
      </c>
      <c r="R138" s="38">
        <v>0.03</v>
      </c>
      <c r="S138" s="38">
        <v>0.03</v>
      </c>
      <c r="T138" s="38">
        <v>0.03</v>
      </c>
      <c r="U138" s="38">
        <v>0.03</v>
      </c>
      <c r="V138" s="38">
        <v>0.03</v>
      </c>
      <c r="W138" s="38">
        <v>0.03</v>
      </c>
      <c r="X138" s="38">
        <v>0.03</v>
      </c>
      <c r="Y138" s="38">
        <v>0.03</v>
      </c>
      <c r="Z138" s="38">
        <v>0.03</v>
      </c>
      <c r="AA138" s="38"/>
      <c r="AB138" s="38"/>
      <c r="AC138" s="38"/>
      <c r="AD138" s="38"/>
      <c r="AE138" s="38"/>
      <c r="AF138" s="38"/>
      <c r="AG138" s="38"/>
      <c r="AH138" s="38"/>
      <c r="AI138" s="38"/>
      <c r="AJ138" s="50"/>
      <c r="AK138" s="38"/>
      <c r="AL138" s="38"/>
      <c r="AN138" s="260">
        <f t="shared" si="7"/>
        <v>0.63000000000000034</v>
      </c>
      <c r="AO138" s="8">
        <v>86400</v>
      </c>
      <c r="AP138" s="261">
        <f t="shared" si="8"/>
        <v>54432.000000000029</v>
      </c>
    </row>
    <row r="139" spans="1:42" x14ac:dyDescent="0.25">
      <c r="A139" s="12"/>
      <c r="B139" s="16"/>
      <c r="C139" s="36" t="s">
        <v>107</v>
      </c>
      <c r="D139" s="37"/>
      <c r="F139" s="38">
        <v>1.4999999999999999E-2</v>
      </c>
      <c r="G139" s="38">
        <v>1.4999999999999999E-2</v>
      </c>
      <c r="H139" s="38">
        <v>1.4999999999999999E-2</v>
      </c>
      <c r="I139" s="38">
        <v>1.4999999999999999E-2</v>
      </c>
      <c r="J139" s="38">
        <v>1.4999999999999999E-2</v>
      </c>
      <c r="K139" s="38">
        <v>1.4999999999999999E-2</v>
      </c>
      <c r="L139" s="38">
        <v>1.4999999999999999E-2</v>
      </c>
      <c r="M139" s="38">
        <v>1.4999999999999999E-2</v>
      </c>
      <c r="N139" s="38">
        <v>1.4999999999999999E-2</v>
      </c>
      <c r="O139" s="38">
        <v>1.4999999999999999E-2</v>
      </c>
      <c r="P139" s="38">
        <v>1.4999999999999999E-2</v>
      </c>
      <c r="Q139" s="38">
        <v>1.4999999999999999E-2</v>
      </c>
      <c r="R139" s="38">
        <v>1.4999999999999999E-2</v>
      </c>
      <c r="S139" s="38">
        <v>1.4999999999999999E-2</v>
      </c>
      <c r="T139" s="38">
        <v>1.4999999999999999E-2</v>
      </c>
      <c r="U139" s="38">
        <v>1.4999999999999999E-2</v>
      </c>
      <c r="V139" s="38">
        <v>1.4999999999999999E-2</v>
      </c>
      <c r="W139" s="38">
        <v>1.4999999999999999E-2</v>
      </c>
      <c r="X139" s="38">
        <v>1.4999999999999999E-2</v>
      </c>
      <c r="Y139" s="38">
        <v>1.4999999999999999E-2</v>
      </c>
      <c r="Z139" s="38">
        <v>1.4999999999999999E-2</v>
      </c>
      <c r="AA139" s="38"/>
      <c r="AB139" s="38"/>
      <c r="AC139" s="38"/>
      <c r="AD139" s="38"/>
      <c r="AE139" s="38"/>
      <c r="AF139" s="38"/>
      <c r="AG139" s="38"/>
      <c r="AH139" s="38"/>
      <c r="AI139" s="38"/>
      <c r="AJ139" s="50"/>
      <c r="AK139" s="38"/>
      <c r="AL139" s="38"/>
      <c r="AN139" s="260">
        <f t="shared" si="7"/>
        <v>0.31500000000000017</v>
      </c>
      <c r="AO139" s="8">
        <v>86400</v>
      </c>
      <c r="AP139" s="261">
        <f t="shared" si="8"/>
        <v>27216.000000000015</v>
      </c>
    </row>
    <row r="140" spans="1:42" x14ac:dyDescent="0.25">
      <c r="A140" s="12"/>
      <c r="B140" s="16"/>
      <c r="C140" s="36" t="s">
        <v>108</v>
      </c>
      <c r="D140" s="37"/>
      <c r="F140" s="38">
        <v>0.02</v>
      </c>
      <c r="G140" s="38">
        <v>0.02</v>
      </c>
      <c r="H140" s="38">
        <v>0.02</v>
      </c>
      <c r="I140" s="38">
        <v>0.02</v>
      </c>
      <c r="J140" s="38">
        <v>0.02</v>
      </c>
      <c r="K140" s="38">
        <v>0.02</v>
      </c>
      <c r="L140" s="38">
        <v>0.02</v>
      </c>
      <c r="M140" s="38">
        <v>0.02</v>
      </c>
      <c r="N140" s="38">
        <v>0.02</v>
      </c>
      <c r="O140" s="38">
        <v>0.02</v>
      </c>
      <c r="P140" s="38">
        <v>0.02</v>
      </c>
      <c r="Q140" s="38">
        <v>0.02</v>
      </c>
      <c r="R140" s="38">
        <v>0.02</v>
      </c>
      <c r="S140" s="38">
        <v>0.02</v>
      </c>
      <c r="T140" s="38">
        <v>0.02</v>
      </c>
      <c r="U140" s="38">
        <v>0.02</v>
      </c>
      <c r="V140" s="38">
        <v>0.02</v>
      </c>
      <c r="W140" s="38">
        <v>0.02</v>
      </c>
      <c r="X140" s="38">
        <v>0.02</v>
      </c>
      <c r="Y140" s="38">
        <v>0.02</v>
      </c>
      <c r="Z140" s="38">
        <v>0.02</v>
      </c>
      <c r="AA140" s="38"/>
      <c r="AB140" s="38"/>
      <c r="AC140" s="38"/>
      <c r="AD140" s="38"/>
      <c r="AE140" s="38"/>
      <c r="AF140" s="38"/>
      <c r="AG140" s="38"/>
      <c r="AH140" s="38"/>
      <c r="AI140" s="38"/>
      <c r="AJ140" s="50"/>
      <c r="AK140" s="38"/>
      <c r="AL140" s="38"/>
      <c r="AN140" s="260">
        <f t="shared" si="7"/>
        <v>0.4200000000000001</v>
      </c>
      <c r="AO140" s="8">
        <v>86400</v>
      </c>
      <c r="AP140" s="261">
        <f t="shared" si="8"/>
        <v>36288.000000000007</v>
      </c>
    </row>
    <row r="141" spans="1:42" x14ac:dyDescent="0.25">
      <c r="A141" s="12"/>
      <c r="B141" s="16"/>
      <c r="C141" s="36" t="s">
        <v>109</v>
      </c>
      <c r="D141" s="37"/>
      <c r="F141" s="38">
        <v>0.03</v>
      </c>
      <c r="G141" s="38">
        <v>0.03</v>
      </c>
      <c r="H141" s="38">
        <v>0.03</v>
      </c>
      <c r="I141" s="38">
        <v>0.03</v>
      </c>
      <c r="J141" s="38">
        <v>0.03</v>
      </c>
      <c r="K141" s="38">
        <v>0.03</v>
      </c>
      <c r="L141" s="38">
        <v>0.03</v>
      </c>
      <c r="M141" s="38">
        <v>0.03</v>
      </c>
      <c r="N141" s="38">
        <v>0.03</v>
      </c>
      <c r="O141" s="38">
        <v>0.03</v>
      </c>
      <c r="P141" s="38">
        <v>0.03</v>
      </c>
      <c r="Q141" s="38">
        <v>0.03</v>
      </c>
      <c r="R141" s="38">
        <v>0.03</v>
      </c>
      <c r="S141" s="38">
        <v>0.03</v>
      </c>
      <c r="T141" s="38">
        <v>0.03</v>
      </c>
      <c r="U141" s="38">
        <v>0.03</v>
      </c>
      <c r="V141" s="38">
        <v>0.03</v>
      </c>
      <c r="W141" s="38">
        <v>0.03</v>
      </c>
      <c r="X141" s="38">
        <v>0.03</v>
      </c>
      <c r="Y141" s="38">
        <v>0.03</v>
      </c>
      <c r="Z141" s="38">
        <v>0.03</v>
      </c>
      <c r="AA141" s="38"/>
      <c r="AB141" s="38"/>
      <c r="AC141" s="38"/>
      <c r="AD141" s="38"/>
      <c r="AE141" s="38"/>
      <c r="AF141" s="38"/>
      <c r="AG141" s="38"/>
      <c r="AH141" s="38"/>
      <c r="AI141" s="38"/>
      <c r="AJ141" s="50"/>
      <c r="AK141" s="38"/>
      <c r="AL141" s="38"/>
      <c r="AN141" s="260">
        <f t="shared" si="7"/>
        <v>0.63000000000000034</v>
      </c>
      <c r="AO141" s="8">
        <v>86400</v>
      </c>
      <c r="AP141" s="261">
        <f t="shared" si="8"/>
        <v>54432.000000000029</v>
      </c>
    </row>
    <row r="142" spans="1:42" x14ac:dyDescent="0.25">
      <c r="A142" s="12"/>
      <c r="B142" s="16"/>
      <c r="C142" s="220" t="s">
        <v>110</v>
      </c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46"/>
      <c r="AK142" s="220"/>
      <c r="AL142" s="220"/>
      <c r="AN142" s="260">
        <f t="shared" si="7"/>
        <v>0</v>
      </c>
      <c r="AO142" s="8">
        <v>86400</v>
      </c>
      <c r="AP142" s="261">
        <f t="shared" si="8"/>
        <v>0</v>
      </c>
    </row>
    <row r="143" spans="1:42" x14ac:dyDescent="0.25">
      <c r="A143" s="12"/>
      <c r="B143" s="16"/>
      <c r="C143" s="220" t="s">
        <v>111</v>
      </c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46"/>
      <c r="AK143" s="220"/>
      <c r="AL143" s="220"/>
      <c r="AN143" s="260">
        <f t="shared" si="7"/>
        <v>0</v>
      </c>
      <c r="AO143" s="8">
        <v>86400</v>
      </c>
      <c r="AP143" s="261">
        <f t="shared" si="8"/>
        <v>0</v>
      </c>
    </row>
    <row r="144" spans="1:42" x14ac:dyDescent="0.25">
      <c r="A144" s="12"/>
      <c r="B144" s="16"/>
      <c r="C144" s="220" t="s">
        <v>112</v>
      </c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46"/>
      <c r="AK144" s="220"/>
      <c r="AL144" s="220"/>
      <c r="AN144" s="260">
        <f t="shared" si="7"/>
        <v>0</v>
      </c>
      <c r="AO144" s="8">
        <v>86400</v>
      </c>
      <c r="AP144" s="261">
        <f t="shared" si="8"/>
        <v>0</v>
      </c>
    </row>
    <row r="145" spans="1:42" x14ac:dyDescent="0.25">
      <c r="A145" s="12"/>
      <c r="B145" s="16"/>
      <c r="C145" s="36" t="s">
        <v>113</v>
      </c>
      <c r="D145" s="37"/>
      <c r="F145" s="38">
        <v>1.4999999999999999E-2</v>
      </c>
      <c r="G145" s="38">
        <v>1.4999999999999999E-2</v>
      </c>
      <c r="H145" s="38">
        <v>1.4999999999999999E-2</v>
      </c>
      <c r="I145" s="38">
        <v>1.4999999999999999E-2</v>
      </c>
      <c r="J145" s="38">
        <v>1.4999999999999999E-2</v>
      </c>
      <c r="K145" s="38">
        <v>1.4999999999999999E-2</v>
      </c>
      <c r="L145" s="38">
        <v>1.4999999999999999E-2</v>
      </c>
      <c r="M145" s="38">
        <v>1.4999999999999999E-2</v>
      </c>
      <c r="N145" s="38">
        <v>1.4999999999999999E-2</v>
      </c>
      <c r="O145" s="38">
        <v>1.4999999999999999E-2</v>
      </c>
      <c r="P145" s="38">
        <v>1.4999999999999999E-2</v>
      </c>
      <c r="Q145" s="38">
        <v>1.4999999999999999E-2</v>
      </c>
      <c r="R145" s="38">
        <v>1.4999999999999999E-2</v>
      </c>
      <c r="S145" s="38">
        <v>1.4999999999999999E-2</v>
      </c>
      <c r="T145" s="38">
        <v>1.4999999999999999E-2</v>
      </c>
      <c r="U145" s="38">
        <v>1.4999999999999999E-2</v>
      </c>
      <c r="V145" s="38">
        <v>1.4999999999999999E-2</v>
      </c>
      <c r="W145" s="38">
        <v>1.4999999999999999E-2</v>
      </c>
      <c r="X145" s="38">
        <v>1.4999999999999999E-2</v>
      </c>
      <c r="Y145" s="38">
        <v>1.4999999999999999E-2</v>
      </c>
      <c r="Z145" s="38">
        <v>1.4999999999999999E-2</v>
      </c>
      <c r="AA145" s="38"/>
      <c r="AB145" s="38"/>
      <c r="AC145" s="38"/>
      <c r="AD145" s="38"/>
      <c r="AE145" s="38"/>
      <c r="AF145" s="38"/>
      <c r="AG145" s="38"/>
      <c r="AH145" s="38"/>
      <c r="AI145" s="38"/>
      <c r="AJ145" s="50"/>
      <c r="AK145" s="38"/>
      <c r="AL145" s="38"/>
      <c r="AN145" s="260">
        <f t="shared" si="7"/>
        <v>0.31500000000000017</v>
      </c>
      <c r="AO145" s="8">
        <v>86400</v>
      </c>
      <c r="AP145" s="261">
        <f t="shared" si="8"/>
        <v>27216.000000000015</v>
      </c>
    </row>
    <row r="146" spans="1:42" x14ac:dyDescent="0.25">
      <c r="A146" s="12"/>
      <c r="B146" s="16"/>
      <c r="C146" s="36" t="s">
        <v>114</v>
      </c>
      <c r="D146" s="37"/>
      <c r="F146" s="38">
        <v>0.02</v>
      </c>
      <c r="G146" s="38">
        <v>0.02</v>
      </c>
      <c r="H146" s="38">
        <v>0.02</v>
      </c>
      <c r="I146" s="38">
        <v>0.02</v>
      </c>
      <c r="J146" s="38">
        <v>0.02</v>
      </c>
      <c r="K146" s="38">
        <v>0.02</v>
      </c>
      <c r="L146" s="38">
        <v>0.02</v>
      </c>
      <c r="M146" s="38">
        <v>0.02</v>
      </c>
      <c r="N146" s="38">
        <v>0.02</v>
      </c>
      <c r="O146" s="38">
        <v>0.02</v>
      </c>
      <c r="P146" s="38">
        <v>0.02</v>
      </c>
      <c r="Q146" s="38">
        <v>0.02</v>
      </c>
      <c r="R146" s="38">
        <v>0.02</v>
      </c>
      <c r="S146" s="38">
        <v>0.02</v>
      </c>
      <c r="T146" s="38">
        <v>0.02</v>
      </c>
      <c r="U146" s="38">
        <v>0.02</v>
      </c>
      <c r="V146" s="38">
        <v>0.02</v>
      </c>
      <c r="W146" s="38">
        <v>0.02</v>
      </c>
      <c r="X146" s="38">
        <v>0.02</v>
      </c>
      <c r="Y146" s="38">
        <v>0.02</v>
      </c>
      <c r="Z146" s="38">
        <v>0.02</v>
      </c>
      <c r="AA146" s="38"/>
      <c r="AB146" s="38"/>
      <c r="AC146" s="38"/>
      <c r="AD146" s="38"/>
      <c r="AE146" s="38"/>
      <c r="AF146" s="38"/>
      <c r="AG146" s="38"/>
      <c r="AH146" s="38"/>
      <c r="AI146" s="38"/>
      <c r="AJ146" s="50"/>
      <c r="AK146" s="38"/>
      <c r="AL146" s="38"/>
      <c r="AN146" s="260">
        <f t="shared" si="7"/>
        <v>0.4200000000000001</v>
      </c>
      <c r="AO146" s="8">
        <v>86400</v>
      </c>
      <c r="AP146" s="261">
        <f t="shared" si="8"/>
        <v>36288.000000000007</v>
      </c>
    </row>
    <row r="147" spans="1:42" x14ac:dyDescent="0.25">
      <c r="A147" s="12"/>
      <c r="B147" s="16"/>
      <c r="C147" s="36" t="s">
        <v>115</v>
      </c>
      <c r="D147" s="37"/>
      <c r="F147" s="38">
        <v>0.02</v>
      </c>
      <c r="G147" s="38">
        <v>0.02</v>
      </c>
      <c r="H147" s="38">
        <v>0.02</v>
      </c>
      <c r="I147" s="38">
        <v>0.02</v>
      </c>
      <c r="J147" s="38">
        <v>0.02</v>
      </c>
      <c r="K147" s="38">
        <v>0.02</v>
      </c>
      <c r="L147" s="38">
        <v>0.02</v>
      </c>
      <c r="M147" s="38">
        <v>0.02</v>
      </c>
      <c r="N147" s="38">
        <v>0.02</v>
      </c>
      <c r="O147" s="38">
        <v>0.02</v>
      </c>
      <c r="P147" s="38">
        <v>0.02</v>
      </c>
      <c r="Q147" s="38">
        <v>0.02</v>
      </c>
      <c r="R147" s="38">
        <v>0.02</v>
      </c>
      <c r="S147" s="38">
        <v>0.02</v>
      </c>
      <c r="T147" s="38">
        <v>0.02</v>
      </c>
      <c r="U147" s="38">
        <v>0.02</v>
      </c>
      <c r="V147" s="38">
        <v>0.02</v>
      </c>
      <c r="W147" s="38">
        <v>0.02</v>
      </c>
      <c r="X147" s="38">
        <v>0.02</v>
      </c>
      <c r="Y147" s="38">
        <v>0.02</v>
      </c>
      <c r="Z147" s="38">
        <v>0.02</v>
      </c>
      <c r="AA147" s="38"/>
      <c r="AB147" s="38"/>
      <c r="AC147" s="38"/>
      <c r="AD147" s="38"/>
      <c r="AE147" s="38"/>
      <c r="AF147" s="38"/>
      <c r="AG147" s="38"/>
      <c r="AH147" s="38"/>
      <c r="AI147" s="38"/>
      <c r="AJ147" s="50"/>
      <c r="AK147" s="38"/>
      <c r="AL147" s="38"/>
      <c r="AN147" s="260">
        <f t="shared" si="7"/>
        <v>0.4200000000000001</v>
      </c>
      <c r="AO147" s="8">
        <v>86400</v>
      </c>
      <c r="AP147" s="261">
        <f t="shared" si="8"/>
        <v>36288.000000000007</v>
      </c>
    </row>
    <row r="148" spans="1:42" x14ac:dyDescent="0.25">
      <c r="A148" s="12"/>
      <c r="B148" s="16"/>
      <c r="C148" s="36" t="s">
        <v>116</v>
      </c>
      <c r="D148" s="37"/>
      <c r="F148" s="38">
        <v>0.02</v>
      </c>
      <c r="G148" s="38">
        <v>0.02</v>
      </c>
      <c r="H148" s="38">
        <v>0.02</v>
      </c>
      <c r="I148" s="38">
        <v>0.02</v>
      </c>
      <c r="J148" s="38">
        <v>0.02</v>
      </c>
      <c r="K148" s="38">
        <v>0.02</v>
      </c>
      <c r="L148" s="38">
        <v>0.02</v>
      </c>
      <c r="M148" s="38">
        <v>0.02</v>
      </c>
      <c r="N148" s="38">
        <v>0.02</v>
      </c>
      <c r="O148" s="38">
        <v>0.02</v>
      </c>
      <c r="P148" s="38">
        <v>0.02</v>
      </c>
      <c r="Q148" s="38">
        <v>0.02</v>
      </c>
      <c r="R148" s="38">
        <v>0.02</v>
      </c>
      <c r="S148" s="38">
        <v>0.02</v>
      </c>
      <c r="T148" s="38">
        <v>0.02</v>
      </c>
      <c r="U148" s="38">
        <v>0.02</v>
      </c>
      <c r="V148" s="38">
        <v>0.02</v>
      </c>
      <c r="W148" s="38">
        <v>0.02</v>
      </c>
      <c r="X148" s="38">
        <v>0.02</v>
      </c>
      <c r="Y148" s="38">
        <v>0.02</v>
      </c>
      <c r="Z148" s="38">
        <v>0.02</v>
      </c>
      <c r="AA148" s="38"/>
      <c r="AB148" s="38"/>
      <c r="AC148" s="38"/>
      <c r="AD148" s="38"/>
      <c r="AE148" s="38"/>
      <c r="AF148" s="38"/>
      <c r="AG148" s="38"/>
      <c r="AH148" s="38"/>
      <c r="AI148" s="38"/>
      <c r="AJ148" s="50"/>
      <c r="AK148" s="38"/>
      <c r="AL148" s="38"/>
      <c r="AN148" s="260">
        <f t="shared" si="7"/>
        <v>0.4200000000000001</v>
      </c>
      <c r="AO148" s="8">
        <v>86400</v>
      </c>
      <c r="AP148" s="261">
        <f t="shared" si="8"/>
        <v>36288.000000000007</v>
      </c>
    </row>
    <row r="149" spans="1:42" x14ac:dyDescent="0.25">
      <c r="A149" s="12"/>
      <c r="B149" s="16"/>
      <c r="C149" s="220" t="s">
        <v>117</v>
      </c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46"/>
      <c r="AK149" s="220"/>
      <c r="AL149" s="220"/>
      <c r="AN149" s="260">
        <f t="shared" si="7"/>
        <v>0</v>
      </c>
      <c r="AO149" s="8">
        <v>86400</v>
      </c>
      <c r="AP149" s="261">
        <f t="shared" si="8"/>
        <v>0</v>
      </c>
    </row>
    <row r="150" spans="1:42" x14ac:dyDescent="0.25">
      <c r="A150" s="42"/>
      <c r="B150" s="16"/>
      <c r="C150" s="43"/>
      <c r="D150" s="44"/>
      <c r="X150" s="14"/>
      <c r="Y150" s="14"/>
      <c r="AB150" s="14"/>
      <c r="AC150" s="14"/>
      <c r="AD150" s="14"/>
      <c r="AE150" s="14"/>
      <c r="AF150" s="14"/>
      <c r="AG150" s="14"/>
      <c r="AH150" s="14"/>
      <c r="AI150" s="14"/>
      <c r="AJ150" s="54"/>
      <c r="AK150" s="14"/>
      <c r="AL150" s="14"/>
      <c r="AN150" s="260"/>
      <c r="AO150" s="8"/>
      <c r="AP150" s="261"/>
    </row>
    <row r="151" spans="1:42" s="8" customFormat="1" ht="15.75" thickBot="1" x14ac:dyDescent="0.3">
      <c r="A151" s="42"/>
      <c r="B151" s="19"/>
      <c r="C151" s="20" t="s">
        <v>139</v>
      </c>
      <c r="D151" s="243"/>
      <c r="E151" s="46">
        <f>86400*SUM(F151:AJ151)</f>
        <v>18857664</v>
      </c>
      <c r="F151" s="51">
        <f>F44-SUM(F46:F56)+SUM(F58:F150)</f>
        <v>8.5399999999999991</v>
      </c>
      <c r="G151" s="51">
        <f t="shared" ref="G151:Y151" si="9">G44-SUM(G46:G56)+SUM(G58:G150)</f>
        <v>8.66</v>
      </c>
      <c r="H151" s="51">
        <f>H44-SUM(H46:H56)+SUM(H58:H150)</f>
        <v>8.18</v>
      </c>
      <c r="I151" s="51">
        <f t="shared" si="9"/>
        <v>8.18</v>
      </c>
      <c r="J151" s="51">
        <f t="shared" si="9"/>
        <v>8.1899999999999977</v>
      </c>
      <c r="K151" s="51">
        <f t="shared" si="9"/>
        <v>8.3699999999999974</v>
      </c>
      <c r="L151" s="51">
        <f t="shared" si="9"/>
        <v>8.32</v>
      </c>
      <c r="M151" s="51">
        <f t="shared" si="9"/>
        <v>9.9500000000000011</v>
      </c>
      <c r="N151" s="51">
        <f t="shared" si="9"/>
        <v>9.7800000000000011</v>
      </c>
      <c r="O151" s="51">
        <f t="shared" si="9"/>
        <v>9.89</v>
      </c>
      <c r="P151" s="51">
        <f t="shared" si="9"/>
        <v>10.239999999999998</v>
      </c>
      <c r="Q151" s="51">
        <f t="shared" si="9"/>
        <v>10.600000000000001</v>
      </c>
      <c r="R151" s="51">
        <f t="shared" si="9"/>
        <v>10.980000000000002</v>
      </c>
      <c r="S151" s="51">
        <f t="shared" si="9"/>
        <v>12.069999999999997</v>
      </c>
      <c r="T151" s="51">
        <f t="shared" si="9"/>
        <v>14.309999999999992</v>
      </c>
      <c r="U151" s="51">
        <f t="shared" si="9"/>
        <v>13.399999999999993</v>
      </c>
      <c r="V151" s="51">
        <f t="shared" si="9"/>
        <v>13.719999999999994</v>
      </c>
      <c r="W151" s="51">
        <f t="shared" si="9"/>
        <v>12.619999999999997</v>
      </c>
      <c r="X151" s="51">
        <f t="shared" si="9"/>
        <v>11.02</v>
      </c>
      <c r="Y151" s="51">
        <f t="shared" si="9"/>
        <v>10.73</v>
      </c>
      <c r="Z151" s="51">
        <f>Z44-SUM(Z46:Z56)+SUM(Z58:Z150)</f>
        <v>10.509999999999998</v>
      </c>
      <c r="AA151" s="51">
        <f t="shared" ref="AA151:AG151" si="10">AA44-SUM(AA46:AA56)+SUM(AA58:AA150)</f>
        <v>0</v>
      </c>
      <c r="AB151" s="51">
        <f t="shared" si="10"/>
        <v>0</v>
      </c>
      <c r="AC151" s="51">
        <f t="shared" si="10"/>
        <v>0</v>
      </c>
      <c r="AD151" s="51">
        <f t="shared" si="10"/>
        <v>0</v>
      </c>
      <c r="AE151" s="51">
        <f t="shared" si="10"/>
        <v>0</v>
      </c>
      <c r="AF151" s="51">
        <f t="shared" si="10"/>
        <v>0</v>
      </c>
      <c r="AG151" s="51">
        <f t="shared" si="10"/>
        <v>0</v>
      </c>
      <c r="AH151" s="51">
        <f>AH44-SUM(AH46:AH56)+SUM(AH58:AH150)</f>
        <v>0</v>
      </c>
      <c r="AI151" s="51">
        <f t="shared" ref="AI151" si="11">AI44-SUM(AI46:AI56)+SUM(AI58:AI150)</f>
        <v>0</v>
      </c>
      <c r="AJ151" s="52">
        <f>AJ44-SUM(AJ46:AJ56)+SUM(AJ58:AJ150)</f>
        <v>0</v>
      </c>
      <c r="AK151" s="38">
        <f>AVERAGE(F151:Z151)</f>
        <v>10.393333333333334</v>
      </c>
      <c r="AL151" s="38">
        <f>AK151*1000</f>
        <v>10393.333333333334</v>
      </c>
      <c r="AN151" s="262">
        <f t="shared" si="7"/>
        <v>218.26000000000002</v>
      </c>
      <c r="AO151" s="20">
        <v>86400</v>
      </c>
      <c r="AP151" s="263">
        <f t="shared" si="8"/>
        <v>18857664</v>
      </c>
    </row>
    <row r="152" spans="1:42" s="8" customFormat="1" ht="16.5" thickTop="1" thickBot="1" x14ac:dyDescent="0.3">
      <c r="A152" s="12"/>
      <c r="D152" s="14"/>
      <c r="E152" s="7"/>
      <c r="F152" s="38"/>
      <c r="G152" s="38"/>
      <c r="H152" s="38"/>
      <c r="I152" s="38"/>
      <c r="J152" s="38"/>
      <c r="K152" s="38"/>
      <c r="L152" s="38"/>
      <c r="M152" s="38"/>
      <c r="N152" s="38"/>
      <c r="O152" s="14"/>
      <c r="P152" s="14"/>
      <c r="Q152" s="14"/>
      <c r="R152" s="14"/>
      <c r="S152" s="14"/>
      <c r="T152" s="14"/>
      <c r="U152" s="38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N152" s="14"/>
      <c r="AP152" s="15"/>
    </row>
    <row r="153" spans="1:42" ht="15.75" thickTop="1" x14ac:dyDescent="0.25">
      <c r="A153" s="12"/>
      <c r="B153" s="23" t="s">
        <v>118</v>
      </c>
      <c r="C153" s="24" t="s">
        <v>119</v>
      </c>
      <c r="D153" s="9">
        <v>0.26</v>
      </c>
      <c r="E153" s="45"/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48">
        <v>0</v>
      </c>
      <c r="T153" s="48">
        <v>0</v>
      </c>
      <c r="U153" s="48">
        <v>0</v>
      </c>
      <c r="V153" s="48">
        <v>0</v>
      </c>
      <c r="W153" s="48">
        <v>0</v>
      </c>
      <c r="X153" s="48">
        <v>0</v>
      </c>
      <c r="Y153" s="48">
        <v>0</v>
      </c>
      <c r="Z153" s="48">
        <v>0</v>
      </c>
      <c r="AA153" s="48"/>
      <c r="AB153" s="48"/>
      <c r="AC153" s="48"/>
      <c r="AD153" s="48"/>
      <c r="AE153" s="48"/>
      <c r="AF153" s="48"/>
      <c r="AG153" s="48"/>
      <c r="AH153" s="48"/>
      <c r="AI153" s="48"/>
      <c r="AJ153" s="49"/>
      <c r="AK153" s="38"/>
      <c r="AL153" s="38"/>
      <c r="AN153" s="258">
        <f t="shared" si="7"/>
        <v>0</v>
      </c>
      <c r="AO153" s="10">
        <v>86400</v>
      </c>
      <c r="AP153" s="259">
        <f t="shared" si="8"/>
        <v>0</v>
      </c>
    </row>
    <row r="154" spans="1:42" x14ac:dyDescent="0.25">
      <c r="A154" s="12"/>
      <c r="B154" s="16"/>
      <c r="C154" s="17" t="s">
        <v>120</v>
      </c>
      <c r="D154" s="14">
        <v>0.25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0</v>
      </c>
      <c r="T154" s="38">
        <v>0</v>
      </c>
      <c r="U154" s="38">
        <v>0</v>
      </c>
      <c r="V154" s="38">
        <v>0</v>
      </c>
      <c r="W154" s="38">
        <v>0</v>
      </c>
      <c r="X154" s="38">
        <v>0</v>
      </c>
      <c r="Y154" s="38">
        <v>0</v>
      </c>
      <c r="Z154" s="38">
        <v>0</v>
      </c>
      <c r="AA154" s="38"/>
      <c r="AB154" s="38"/>
      <c r="AC154" s="38"/>
      <c r="AD154" s="38"/>
      <c r="AE154" s="38"/>
      <c r="AF154" s="38"/>
      <c r="AG154" s="38"/>
      <c r="AH154" s="38"/>
      <c r="AI154" s="38"/>
      <c r="AJ154" s="50"/>
      <c r="AK154" s="38"/>
      <c r="AL154" s="38"/>
      <c r="AN154" s="260">
        <f t="shared" si="7"/>
        <v>0</v>
      </c>
      <c r="AO154" s="8">
        <v>86400</v>
      </c>
      <c r="AP154" s="261">
        <f t="shared" si="8"/>
        <v>0</v>
      </c>
    </row>
    <row r="155" spans="1:42" x14ac:dyDescent="0.25">
      <c r="A155" s="42"/>
      <c r="B155" s="16"/>
      <c r="C155" s="17" t="s">
        <v>121</v>
      </c>
      <c r="D155" s="14">
        <v>0.24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  <c r="U155" s="38">
        <v>0</v>
      </c>
      <c r="V155" s="38">
        <v>0</v>
      </c>
      <c r="W155" s="38">
        <v>0</v>
      </c>
      <c r="X155" s="38">
        <v>0</v>
      </c>
      <c r="Y155" s="38">
        <v>0</v>
      </c>
      <c r="Z155" s="38">
        <v>0</v>
      </c>
      <c r="AA155" s="38"/>
      <c r="AB155" s="38"/>
      <c r="AC155" s="38"/>
      <c r="AD155" s="38"/>
      <c r="AE155" s="38"/>
      <c r="AF155" s="38"/>
      <c r="AG155" s="38"/>
      <c r="AH155" s="38"/>
      <c r="AI155" s="38"/>
      <c r="AJ155" s="50"/>
      <c r="AK155" s="38"/>
      <c r="AL155" s="38"/>
      <c r="AN155" s="260">
        <f t="shared" si="7"/>
        <v>0</v>
      </c>
      <c r="AO155" s="8">
        <v>86400</v>
      </c>
      <c r="AP155" s="261">
        <f t="shared" si="8"/>
        <v>0</v>
      </c>
    </row>
    <row r="156" spans="1:42" x14ac:dyDescent="0.25">
      <c r="A156" s="42"/>
      <c r="B156" s="16"/>
      <c r="C156" s="17"/>
      <c r="D156" s="14"/>
      <c r="X156" s="14"/>
      <c r="Y156" s="14"/>
      <c r="AB156" s="14"/>
      <c r="AC156" s="14"/>
      <c r="AD156" s="14"/>
      <c r="AE156" s="14"/>
      <c r="AF156" s="14"/>
      <c r="AG156" s="14"/>
      <c r="AH156" s="14"/>
      <c r="AI156" s="14"/>
      <c r="AJ156" s="54"/>
      <c r="AK156" s="14"/>
      <c r="AL156" s="14"/>
      <c r="AN156" s="260"/>
      <c r="AO156" s="8"/>
      <c r="AP156" s="261"/>
    </row>
    <row r="157" spans="1:42" s="8" customFormat="1" ht="15.75" thickBot="1" x14ac:dyDescent="0.3">
      <c r="A157" s="39"/>
      <c r="B157" s="19"/>
      <c r="C157" s="26" t="s">
        <v>139</v>
      </c>
      <c r="D157" s="243"/>
      <c r="E157" s="46">
        <f>86400*SUM(F157:AJ157)</f>
        <v>0</v>
      </c>
      <c r="F157" s="51">
        <f>SUM(F153:F155)</f>
        <v>0</v>
      </c>
      <c r="G157" s="51">
        <f t="shared" ref="G157:AJ157" si="12">SUM(G153:G155)</f>
        <v>0</v>
      </c>
      <c r="H157" s="51">
        <f t="shared" si="12"/>
        <v>0</v>
      </c>
      <c r="I157" s="51">
        <f t="shared" si="12"/>
        <v>0</v>
      </c>
      <c r="J157" s="51">
        <f>SUM(J153:J155)</f>
        <v>0</v>
      </c>
      <c r="K157" s="51">
        <f t="shared" si="12"/>
        <v>0</v>
      </c>
      <c r="L157" s="51">
        <f t="shared" si="12"/>
        <v>0</v>
      </c>
      <c r="M157" s="51">
        <f t="shared" si="12"/>
        <v>0</v>
      </c>
      <c r="N157" s="51">
        <f t="shared" si="12"/>
        <v>0</v>
      </c>
      <c r="O157" s="51">
        <f>SUM(O153:O155)</f>
        <v>0</v>
      </c>
      <c r="P157" s="51">
        <f t="shared" si="12"/>
        <v>0</v>
      </c>
      <c r="Q157" s="51">
        <f>SUM(Q153:Q155)</f>
        <v>0</v>
      </c>
      <c r="R157" s="51">
        <f t="shared" si="12"/>
        <v>0</v>
      </c>
      <c r="S157" s="51">
        <f t="shared" si="12"/>
        <v>0</v>
      </c>
      <c r="T157" s="51">
        <f t="shared" si="12"/>
        <v>0</v>
      </c>
      <c r="U157" s="51">
        <f t="shared" si="12"/>
        <v>0</v>
      </c>
      <c r="V157" s="51">
        <f t="shared" si="12"/>
        <v>0</v>
      </c>
      <c r="W157" s="51">
        <f t="shared" si="12"/>
        <v>0</v>
      </c>
      <c r="X157" s="51">
        <f t="shared" si="12"/>
        <v>0</v>
      </c>
      <c r="Y157" s="51">
        <f t="shared" si="12"/>
        <v>0</v>
      </c>
      <c r="Z157" s="51">
        <f t="shared" si="12"/>
        <v>0</v>
      </c>
      <c r="AA157" s="51">
        <f t="shared" si="12"/>
        <v>0</v>
      </c>
      <c r="AB157" s="51">
        <f t="shared" si="12"/>
        <v>0</v>
      </c>
      <c r="AC157" s="51">
        <f t="shared" si="12"/>
        <v>0</v>
      </c>
      <c r="AD157" s="51">
        <f t="shared" si="12"/>
        <v>0</v>
      </c>
      <c r="AE157" s="51">
        <f t="shared" si="12"/>
        <v>0</v>
      </c>
      <c r="AF157" s="51">
        <f t="shared" si="12"/>
        <v>0</v>
      </c>
      <c r="AG157" s="51">
        <f t="shared" si="12"/>
        <v>0</v>
      </c>
      <c r="AH157" s="51">
        <f t="shared" si="12"/>
        <v>0</v>
      </c>
      <c r="AI157" s="51">
        <f t="shared" si="12"/>
        <v>0</v>
      </c>
      <c r="AJ157" s="52">
        <f t="shared" si="12"/>
        <v>0</v>
      </c>
      <c r="AK157" s="38"/>
      <c r="AL157" s="38"/>
      <c r="AN157" s="262">
        <f t="shared" si="7"/>
        <v>0</v>
      </c>
      <c r="AO157" s="20">
        <v>86400</v>
      </c>
      <c r="AP157" s="263">
        <f t="shared" si="8"/>
        <v>0</v>
      </c>
    </row>
    <row r="158" spans="1:42" ht="16.5" thickTop="1" thickBot="1" x14ac:dyDescent="0.3">
      <c r="F158" s="253" t="s">
        <v>408</v>
      </c>
    </row>
    <row r="159" spans="1:42" ht="24.75" thickTop="1" thickBot="1" x14ac:dyDescent="0.4">
      <c r="A159" s="247" t="s">
        <v>427</v>
      </c>
      <c r="B159" s="248"/>
      <c r="C159" s="248"/>
      <c r="D159" s="249" t="s">
        <v>405</v>
      </c>
      <c r="E159" s="250">
        <f t="shared" ref="E159:AJ159" si="13">E157+E151+E40+E22+E11</f>
        <v>29618783.999999993</v>
      </c>
      <c r="F159" s="251">
        <f t="shared" si="13"/>
        <v>13.65</v>
      </c>
      <c r="G159" s="251">
        <f t="shared" si="13"/>
        <v>14.099999999999996</v>
      </c>
      <c r="H159" s="251">
        <f t="shared" si="13"/>
        <v>13.609999999999998</v>
      </c>
      <c r="I159" s="251">
        <f t="shared" si="13"/>
        <v>13.629999999999997</v>
      </c>
      <c r="J159" s="251">
        <f t="shared" si="13"/>
        <v>13.809999999999993</v>
      </c>
      <c r="K159" s="251">
        <f t="shared" si="13"/>
        <v>13.989999999999997</v>
      </c>
      <c r="L159" s="251">
        <f t="shared" si="13"/>
        <v>13.929999999999998</v>
      </c>
      <c r="M159" s="251">
        <f t="shared" si="13"/>
        <v>15.574999999999999</v>
      </c>
      <c r="N159" s="251">
        <f t="shared" si="13"/>
        <v>15.574999999999998</v>
      </c>
      <c r="O159" s="251">
        <f t="shared" si="13"/>
        <v>15.784999999999997</v>
      </c>
      <c r="P159" s="251">
        <f t="shared" si="13"/>
        <v>16.184999999999992</v>
      </c>
      <c r="Q159" s="251">
        <f t="shared" si="13"/>
        <v>16.535</v>
      </c>
      <c r="R159" s="251">
        <f t="shared" si="13"/>
        <v>17.024999999999999</v>
      </c>
      <c r="S159" s="251">
        <f t="shared" si="13"/>
        <v>18.58499999999999</v>
      </c>
      <c r="T159" s="251">
        <f t="shared" si="13"/>
        <v>20.634999999999991</v>
      </c>
      <c r="U159" s="251">
        <f t="shared" si="13"/>
        <v>19.83499999999999</v>
      </c>
      <c r="V159" s="251">
        <f t="shared" si="13"/>
        <v>20.234999999999989</v>
      </c>
      <c r="W159" s="251">
        <f t="shared" si="13"/>
        <v>19.074999999999996</v>
      </c>
      <c r="X159" s="251">
        <f t="shared" si="13"/>
        <v>17.464999999999996</v>
      </c>
      <c r="Y159" s="251">
        <f t="shared" si="13"/>
        <v>17.155000000000001</v>
      </c>
      <c r="Z159" s="251">
        <f t="shared" si="13"/>
        <v>16.425000000000001</v>
      </c>
      <c r="AA159" s="251">
        <f t="shared" si="13"/>
        <v>0</v>
      </c>
      <c r="AB159" s="251">
        <f t="shared" si="13"/>
        <v>0</v>
      </c>
      <c r="AC159" s="251">
        <f t="shared" si="13"/>
        <v>0</v>
      </c>
      <c r="AD159" s="251">
        <f t="shared" si="13"/>
        <v>0</v>
      </c>
      <c r="AE159" s="251">
        <f t="shared" si="13"/>
        <v>0</v>
      </c>
      <c r="AF159" s="251">
        <f t="shared" si="13"/>
        <v>0</v>
      </c>
      <c r="AG159" s="251">
        <f t="shared" si="13"/>
        <v>0</v>
      </c>
      <c r="AH159" s="251">
        <f t="shared" si="13"/>
        <v>0</v>
      </c>
      <c r="AI159" s="251">
        <f t="shared" si="13"/>
        <v>0</v>
      </c>
      <c r="AJ159" s="252">
        <f t="shared" si="13"/>
        <v>0</v>
      </c>
      <c r="AK159" s="333"/>
      <c r="AL159" s="333"/>
      <c r="AP159" s="28">
        <f>SUM(AP157+AP151+AP40+AP22+AP11)</f>
        <v>29618783.999999993</v>
      </c>
    </row>
    <row r="160" spans="1:42" ht="16.5" thickTop="1" thickBot="1" x14ac:dyDescent="0.3">
      <c r="E160" s="244" t="s">
        <v>414</v>
      </c>
      <c r="F160" s="238">
        <f t="shared" ref="F160:AJ160" si="14">86400*F159</f>
        <v>1179360</v>
      </c>
      <c r="G160" s="239">
        <f t="shared" si="14"/>
        <v>1218239.9999999998</v>
      </c>
      <c r="H160" s="239">
        <f>86400*H159</f>
        <v>1175903.9999999998</v>
      </c>
      <c r="I160" s="239">
        <f>86400*I159</f>
        <v>1177631.9999999998</v>
      </c>
      <c r="J160" s="239">
        <f t="shared" si="14"/>
        <v>1193183.9999999995</v>
      </c>
      <c r="K160" s="239">
        <f t="shared" si="14"/>
        <v>1208735.9999999998</v>
      </c>
      <c r="L160" s="239">
        <f t="shared" si="14"/>
        <v>1203551.9999999998</v>
      </c>
      <c r="M160" s="239">
        <f t="shared" si="14"/>
        <v>1345680</v>
      </c>
      <c r="N160" s="239">
        <f t="shared" si="14"/>
        <v>1345679.9999999998</v>
      </c>
      <c r="O160" s="239">
        <f t="shared" si="14"/>
        <v>1363823.9999999998</v>
      </c>
      <c r="P160" s="239">
        <f t="shared" si="14"/>
        <v>1398383.9999999993</v>
      </c>
      <c r="Q160" s="239">
        <f t="shared" si="14"/>
        <v>1428624</v>
      </c>
      <c r="R160" s="239">
        <f t="shared" si="14"/>
        <v>1470959.9999999998</v>
      </c>
      <c r="S160" s="239">
        <f t="shared" si="14"/>
        <v>1605743.9999999991</v>
      </c>
      <c r="T160" s="239">
        <f t="shared" si="14"/>
        <v>1782863.9999999993</v>
      </c>
      <c r="U160" s="255">
        <f t="shared" si="14"/>
        <v>1713743.9999999991</v>
      </c>
      <c r="V160" s="239">
        <f t="shared" si="14"/>
        <v>1748303.9999999991</v>
      </c>
      <c r="W160" s="239">
        <f t="shared" si="14"/>
        <v>1648079.9999999995</v>
      </c>
      <c r="X160" s="239">
        <f t="shared" si="14"/>
        <v>1508975.9999999998</v>
      </c>
      <c r="Y160" s="239">
        <f t="shared" si="14"/>
        <v>1482192</v>
      </c>
      <c r="Z160" s="239">
        <f t="shared" si="14"/>
        <v>1419120</v>
      </c>
      <c r="AA160" s="239">
        <f t="shared" si="14"/>
        <v>0</v>
      </c>
      <c r="AB160" s="239">
        <f t="shared" si="14"/>
        <v>0</v>
      </c>
      <c r="AC160" s="239">
        <f t="shared" si="14"/>
        <v>0</v>
      </c>
      <c r="AD160" s="239">
        <f t="shared" si="14"/>
        <v>0</v>
      </c>
      <c r="AE160" s="239">
        <f t="shared" si="14"/>
        <v>0</v>
      </c>
      <c r="AF160" s="239">
        <f t="shared" si="14"/>
        <v>0</v>
      </c>
      <c r="AG160" s="239">
        <f t="shared" si="14"/>
        <v>0</v>
      </c>
      <c r="AH160" s="239">
        <f t="shared" si="14"/>
        <v>0</v>
      </c>
      <c r="AI160" s="239">
        <f t="shared" si="14"/>
        <v>0</v>
      </c>
      <c r="AJ160" s="240">
        <f t="shared" si="14"/>
        <v>0</v>
      </c>
      <c r="AK160" s="334"/>
      <c r="AL160" s="334"/>
      <c r="AM160" s="241"/>
    </row>
    <row r="161" spans="5:39" ht="15.75" thickTop="1" x14ac:dyDescent="0.25">
      <c r="E161" s="245" t="s">
        <v>404</v>
      </c>
      <c r="AM161" s="241"/>
    </row>
  </sheetData>
  <conditionalFormatting sqref="F5:AL6 F8:AL9">
    <cfRule type="cellIs" dxfId="13" priority="14" operator="greaterThan">
      <formula>0</formula>
    </cfRule>
  </conditionalFormatting>
  <conditionalFormatting sqref="F13:AL14 F16:AL18">
    <cfRule type="cellIs" dxfId="12" priority="13" operator="greaterThan">
      <formula>0</formula>
    </cfRule>
  </conditionalFormatting>
  <conditionalFormatting sqref="F27:AL38">
    <cfRule type="cellIs" dxfId="11" priority="12" operator="greaterThan">
      <formula>0</formula>
    </cfRule>
  </conditionalFormatting>
  <conditionalFormatting sqref="AJ97:AL126 W126:AI126 W128:AL129 W131:AL131 W133:AL133 W135:AL136 W138:AL141 W145:AL148 AA124:AI125 F44:AL94">
    <cfRule type="cellIs" dxfId="10" priority="11" operator="greaterThan">
      <formula>0</formula>
    </cfRule>
  </conditionalFormatting>
  <conditionalFormatting sqref="F153:AL155">
    <cfRule type="cellIs" dxfId="9" priority="10" operator="greaterThan">
      <formula>0</formula>
    </cfRule>
  </conditionalFormatting>
  <conditionalFormatting sqref="F97:F126 F128:F129 F131 F133 F135:F136 F138:F141 F145:F148">
    <cfRule type="cellIs" dxfId="8" priority="9" operator="greaterThan">
      <formula>0</formula>
    </cfRule>
  </conditionalFormatting>
  <conditionalFormatting sqref="M97:M126 M128:M129 M131 M133 M135:M136 M138:M141 M145:M148">
    <cfRule type="cellIs" dxfId="7" priority="8" operator="greaterThan">
      <formula>0</formula>
    </cfRule>
  </conditionalFormatting>
  <conditionalFormatting sqref="S97:T126 S128:T129 S131:T131 S133:T133 S135:T136 S138:T141 S145:T148 U124:Z124 U97:AI123">
    <cfRule type="cellIs" dxfId="6" priority="7" operator="greaterThan">
      <formula>0</formula>
    </cfRule>
  </conditionalFormatting>
  <conditionalFormatting sqref="F25:AL25">
    <cfRule type="cellIs" dxfId="5" priority="6" operator="greaterThan">
      <formula>0</formula>
    </cfRule>
  </conditionalFormatting>
  <conditionalFormatting sqref="U125:U126 U145:U148 V125:Z125">
    <cfRule type="cellIs" dxfId="4" priority="5" operator="greaterThan">
      <formula>0</formula>
    </cfRule>
  </conditionalFormatting>
  <conditionalFormatting sqref="V126 V145:V148 U128:V129 U131:V131 U133:V133 U135:V136 U138:V141">
    <cfRule type="cellIs" dxfId="3" priority="4" operator="greaterThan">
      <formula>0</formula>
    </cfRule>
  </conditionalFormatting>
  <conditionalFormatting sqref="F24:AL24">
    <cfRule type="cellIs" dxfId="2" priority="3" operator="greaterThan">
      <formula>0</formula>
    </cfRule>
  </conditionalFormatting>
  <conditionalFormatting sqref="G97:L126 G128:L129 G131:L131 G133:L133 G135:L136 G138:L141 G145:L148">
    <cfRule type="cellIs" dxfId="1" priority="2" operator="greaterThan">
      <formula>0</formula>
    </cfRule>
  </conditionalFormatting>
  <conditionalFormatting sqref="N97:R126 N128:R129 N131:R131 N133:R133 N135:R136 N138:R141 N145:R148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L165"/>
  <sheetViews>
    <sheetView topLeftCell="A136" workbookViewId="0">
      <selection activeCell="E162" sqref="E162"/>
    </sheetView>
  </sheetViews>
  <sheetFormatPr defaultRowHeight="15" x14ac:dyDescent="0.25"/>
  <cols>
    <col min="1" max="1" width="18.140625" customWidth="1"/>
    <col min="2" max="2" width="24.85546875" bestFit="1" customWidth="1"/>
    <col min="3" max="3" width="40.42578125" bestFit="1" customWidth="1"/>
    <col min="4" max="9" width="12.5703125" customWidth="1"/>
    <col min="10" max="10" width="18.85546875" customWidth="1"/>
    <col min="11" max="11" width="10.85546875" bestFit="1" customWidth="1"/>
    <col min="12" max="12" width="12" customWidth="1"/>
  </cols>
  <sheetData>
    <row r="1" spans="1:12" ht="26.25" x14ac:dyDescent="0.4">
      <c r="A1" s="226" t="s">
        <v>398</v>
      </c>
      <c r="B1" s="226">
        <v>2020</v>
      </c>
      <c r="C1" s="264" t="s">
        <v>419</v>
      </c>
      <c r="D1" s="110" t="s">
        <v>400</v>
      </c>
      <c r="E1" s="110" t="s">
        <v>407</v>
      </c>
      <c r="F1" s="110" t="s">
        <v>410</v>
      </c>
      <c r="G1" s="110" t="s">
        <v>412</v>
      </c>
      <c r="H1" s="110" t="s">
        <v>415</v>
      </c>
      <c r="I1" s="110" t="s">
        <v>416</v>
      </c>
      <c r="J1" s="233" t="s">
        <v>417</v>
      </c>
    </row>
    <row r="2" spans="1:12" ht="18.75" x14ac:dyDescent="0.3">
      <c r="A2" s="227" t="s">
        <v>0</v>
      </c>
      <c r="B2" s="227" t="s">
        <v>1</v>
      </c>
      <c r="C2" s="227" t="s">
        <v>2</v>
      </c>
      <c r="D2" s="227" t="s">
        <v>144</v>
      </c>
      <c r="E2" s="227" t="s">
        <v>144</v>
      </c>
      <c r="F2" s="227" t="s">
        <v>144</v>
      </c>
      <c r="G2" s="227" t="s">
        <v>144</v>
      </c>
      <c r="H2" s="227" t="s">
        <v>144</v>
      </c>
      <c r="I2" s="227" t="s">
        <v>144</v>
      </c>
      <c r="J2" s="227" t="s">
        <v>144</v>
      </c>
    </row>
    <row r="3" spans="1:12" x14ac:dyDescent="0.25">
      <c r="A3" s="257"/>
      <c r="B3" s="257"/>
      <c r="C3" s="257"/>
    </row>
    <row r="4" spans="1:12" ht="15.75" thickBot="1" x14ac:dyDescent="0.3">
      <c r="A4" s="20"/>
      <c r="B4" s="20"/>
      <c r="C4" s="20"/>
    </row>
    <row r="5" spans="1:12" ht="15.75" thickTop="1" x14ac:dyDescent="0.25">
      <c r="A5" s="229" t="s">
        <v>4</v>
      </c>
      <c r="B5" s="316" t="s">
        <v>5</v>
      </c>
      <c r="C5" s="47" t="s">
        <v>6</v>
      </c>
      <c r="D5" s="11">
        <f>aprile!AN5</f>
        <v>17280</v>
      </c>
      <c r="E5" s="11">
        <f>maggio!AP5</f>
        <v>8640</v>
      </c>
      <c r="F5" s="11">
        <f>giugno!AP5</f>
        <v>34560</v>
      </c>
      <c r="G5" s="11">
        <f>luglio!AP5</f>
        <v>103680</v>
      </c>
      <c r="H5" s="11">
        <f>agosto!AP5</f>
        <v>25920.000000000004</v>
      </c>
      <c r="I5" s="11">
        <f>settembre!AP5</f>
        <v>17280</v>
      </c>
      <c r="J5" s="276">
        <f>SUM(D5:I5)</f>
        <v>207360</v>
      </c>
    </row>
    <row r="6" spans="1:12" x14ac:dyDescent="0.25">
      <c r="A6" s="12"/>
      <c r="B6" s="13"/>
      <c r="C6" s="47" t="s">
        <v>7</v>
      </c>
      <c r="D6" s="15">
        <f>aprile!AN6</f>
        <v>0</v>
      </c>
      <c r="E6" s="15">
        <f>maggio!AP6</f>
        <v>0</v>
      </c>
      <c r="F6" s="15">
        <f>giugno!AP6</f>
        <v>0</v>
      </c>
      <c r="G6" s="15">
        <f>luglio!AP6</f>
        <v>43200</v>
      </c>
      <c r="H6" s="15">
        <f>agosto!AP6</f>
        <v>0</v>
      </c>
      <c r="I6" s="15">
        <f>settembre!AP6</f>
        <v>0</v>
      </c>
      <c r="J6" s="277">
        <f t="shared" ref="J6:J69" si="0">SUM(D6:I6)</f>
        <v>43200</v>
      </c>
    </row>
    <row r="7" spans="1:12" x14ac:dyDescent="0.25">
      <c r="A7" s="12"/>
      <c r="B7" s="16"/>
      <c r="C7" s="220" t="s">
        <v>8</v>
      </c>
      <c r="D7" s="15">
        <f>aprile!AN7</f>
        <v>0</v>
      </c>
      <c r="E7" s="15">
        <f>maggio!AP7</f>
        <v>0</v>
      </c>
      <c r="F7" s="15">
        <f>giugno!AP7</f>
        <v>0</v>
      </c>
      <c r="G7" s="15">
        <f>luglio!AP7</f>
        <v>0</v>
      </c>
      <c r="H7" s="15">
        <f>agosto!AP7</f>
        <v>0</v>
      </c>
      <c r="I7" s="15">
        <f>settembre!AP7</f>
        <v>0</v>
      </c>
      <c r="J7" s="277">
        <f t="shared" si="0"/>
        <v>0</v>
      </c>
    </row>
    <row r="8" spans="1:12" x14ac:dyDescent="0.25">
      <c r="A8" s="12"/>
      <c r="B8" s="16"/>
      <c r="C8" s="222" t="s">
        <v>403</v>
      </c>
      <c r="D8" s="15">
        <f>aprile!AN8</f>
        <v>751679.99999999988</v>
      </c>
      <c r="E8" s="15">
        <f>maggio!AP8</f>
        <v>2938463.9999999991</v>
      </c>
      <c r="F8" s="15">
        <f>giugno!AP8</f>
        <v>2851200</v>
      </c>
      <c r="G8" s="15">
        <f>luglio!AP8</f>
        <v>5633279.9999999991</v>
      </c>
      <c r="H8" s="15">
        <f>agosto!AP8</f>
        <v>2974752</v>
      </c>
      <c r="I8" s="15">
        <f>settembre!AP8</f>
        <v>1665792</v>
      </c>
      <c r="J8" s="280">
        <f t="shared" si="0"/>
        <v>16815168</v>
      </c>
      <c r="K8" s="300">
        <f>J8+J9</f>
        <v>17169408</v>
      </c>
      <c r="L8" s="282" t="s">
        <v>429</v>
      </c>
    </row>
    <row r="9" spans="1:12" x14ac:dyDescent="0.25">
      <c r="A9" s="12"/>
      <c r="B9" s="13"/>
      <c r="C9" s="17" t="s">
        <v>9</v>
      </c>
      <c r="D9" s="15">
        <f>aprile!AN9</f>
        <v>16415.999999999996</v>
      </c>
      <c r="E9" s="15">
        <f>maggio!AP9</f>
        <v>47520.000000000015</v>
      </c>
      <c r="F9" s="15">
        <f>giugno!AP9</f>
        <v>50111.999999999985</v>
      </c>
      <c r="G9" s="15">
        <f>luglio!AP9</f>
        <v>145584.00000000003</v>
      </c>
      <c r="H9" s="15">
        <f>agosto!AP9</f>
        <v>64368.000000000022</v>
      </c>
      <c r="I9" s="15">
        <f>settembre!AP9</f>
        <v>30240.000000000018</v>
      </c>
      <c r="J9" s="280">
        <f t="shared" si="0"/>
        <v>354240.00000000006</v>
      </c>
    </row>
    <row r="10" spans="1:12" x14ac:dyDescent="0.25">
      <c r="A10" s="12"/>
      <c r="B10" s="13"/>
      <c r="C10" s="17"/>
      <c r="D10" s="15"/>
      <c r="E10" s="15"/>
      <c r="F10" s="15"/>
      <c r="G10" s="15"/>
      <c r="H10" s="15"/>
      <c r="I10" s="15"/>
      <c r="J10" s="278"/>
    </row>
    <row r="11" spans="1:12" ht="19.5" thickBot="1" x14ac:dyDescent="0.35">
      <c r="A11" s="12"/>
      <c r="B11" s="19"/>
      <c r="C11" s="268" t="s">
        <v>418</v>
      </c>
      <c r="D11" s="22">
        <f>aprile!AN11</f>
        <v>785376</v>
      </c>
      <c r="E11" s="22">
        <f>maggio!AP11</f>
        <v>2994623.9999999995</v>
      </c>
      <c r="F11" s="22">
        <f>giugno!AP11</f>
        <v>2935872.0000000005</v>
      </c>
      <c r="G11" s="22">
        <f>luglio!AP11</f>
        <v>5925744.0000000009</v>
      </c>
      <c r="H11" s="22">
        <f>agosto!AP11</f>
        <v>3065040</v>
      </c>
      <c r="I11" s="22">
        <f>settembre!AP11</f>
        <v>1713311.9999999998</v>
      </c>
      <c r="J11" s="315">
        <f t="shared" si="0"/>
        <v>17419968</v>
      </c>
    </row>
    <row r="12" spans="1:12" ht="16.5" thickTop="1" thickBot="1" x14ac:dyDescent="0.3">
      <c r="A12" s="12"/>
      <c r="D12" s="5"/>
      <c r="E12" s="5"/>
      <c r="F12" s="5"/>
      <c r="G12" s="5"/>
      <c r="H12" s="15"/>
      <c r="I12" s="15"/>
      <c r="J12" s="5"/>
    </row>
    <row r="13" spans="1:12" ht="15.75" thickTop="1" x14ac:dyDescent="0.25">
      <c r="A13" s="12"/>
      <c r="B13" s="317" t="s">
        <v>10</v>
      </c>
      <c r="C13" s="24" t="s">
        <v>11</v>
      </c>
      <c r="D13" s="11">
        <f>aprile!AN13</f>
        <v>0</v>
      </c>
      <c r="E13" s="11">
        <f>maggio!AP13</f>
        <v>0</v>
      </c>
      <c r="F13" s="11">
        <f>giugno!AP13</f>
        <v>25920</v>
      </c>
      <c r="G13" s="11">
        <f>luglio!AP13</f>
        <v>544319.99999999988</v>
      </c>
      <c r="H13" s="11">
        <f>agosto!AP13</f>
        <v>129600</v>
      </c>
      <c r="I13" s="11">
        <f>settembre!AP13</f>
        <v>0</v>
      </c>
      <c r="J13" s="276">
        <f t="shared" si="0"/>
        <v>699839.99999999988</v>
      </c>
    </row>
    <row r="14" spans="1:12" x14ac:dyDescent="0.25">
      <c r="A14" s="12"/>
      <c r="B14" s="16"/>
      <c r="C14" s="17" t="s">
        <v>12</v>
      </c>
      <c r="D14" s="15">
        <f>aprile!AN14</f>
        <v>0</v>
      </c>
      <c r="E14" s="15">
        <f>maggio!AP14</f>
        <v>0</v>
      </c>
      <c r="F14" s="15">
        <f>giugno!AP14</f>
        <v>93312</v>
      </c>
      <c r="G14" s="15">
        <f>luglio!AP14</f>
        <v>902016</v>
      </c>
      <c r="H14" s="15">
        <f>agosto!AP14</f>
        <v>155519.99999999997</v>
      </c>
      <c r="I14" s="15">
        <f>settembre!AP14</f>
        <v>31104</v>
      </c>
      <c r="J14" s="277">
        <f t="shared" si="0"/>
        <v>1181952</v>
      </c>
    </row>
    <row r="15" spans="1:12" x14ac:dyDescent="0.25">
      <c r="A15" s="12"/>
      <c r="B15" s="16"/>
      <c r="C15" s="220" t="s">
        <v>13</v>
      </c>
      <c r="D15" s="15">
        <f>aprile!AN15</f>
        <v>0</v>
      </c>
      <c r="E15" s="15">
        <f>maggio!AP15</f>
        <v>0</v>
      </c>
      <c r="F15" s="15">
        <f>giugno!AP15</f>
        <v>0</v>
      </c>
      <c r="G15" s="15">
        <f>luglio!AP15</f>
        <v>0</v>
      </c>
      <c r="H15" s="15">
        <f>agosto!AP15</f>
        <v>0</v>
      </c>
      <c r="I15" s="15">
        <f>settembre!AP15</f>
        <v>0</v>
      </c>
      <c r="J15" s="277">
        <f t="shared" si="0"/>
        <v>0</v>
      </c>
    </row>
    <row r="16" spans="1:12" x14ac:dyDescent="0.25">
      <c r="A16" s="12"/>
      <c r="B16" s="16"/>
      <c r="C16" s="17" t="s">
        <v>14</v>
      </c>
      <c r="D16" s="15">
        <f>aprile!AN16</f>
        <v>51840</v>
      </c>
      <c r="E16" s="15">
        <f>maggio!AP16</f>
        <v>0</v>
      </c>
      <c r="F16" s="15">
        <f>giugno!AP16</f>
        <v>103680</v>
      </c>
      <c r="G16" s="15">
        <f>luglio!AP16</f>
        <v>803520.00000000012</v>
      </c>
      <c r="H16" s="15">
        <f>agosto!AP16</f>
        <v>155520</v>
      </c>
      <c r="I16" s="15">
        <f>settembre!AP16</f>
        <v>0</v>
      </c>
      <c r="J16" s="277">
        <f t="shared" si="0"/>
        <v>1114560</v>
      </c>
    </row>
    <row r="17" spans="1:12" x14ac:dyDescent="0.25">
      <c r="A17" s="12"/>
      <c r="B17" s="16"/>
      <c r="C17" s="17" t="s">
        <v>15</v>
      </c>
      <c r="D17" s="15">
        <f>aprile!AN17</f>
        <v>120959.99999999999</v>
      </c>
      <c r="E17" s="15">
        <f>maggio!AP17</f>
        <v>120959.99999999999</v>
      </c>
      <c r="F17" s="15">
        <f>giugno!AP17</f>
        <v>211680.00000000003</v>
      </c>
      <c r="G17" s="15">
        <f>luglio!AP17</f>
        <v>937439.99999999953</v>
      </c>
      <c r="H17" s="15">
        <f>agosto!AP17</f>
        <v>272160.00000000006</v>
      </c>
      <c r="I17" s="15">
        <f>settembre!AP17</f>
        <v>0</v>
      </c>
      <c r="J17" s="277">
        <f t="shared" si="0"/>
        <v>1663199.9999999995</v>
      </c>
    </row>
    <row r="18" spans="1:12" x14ac:dyDescent="0.25">
      <c r="A18" s="12"/>
      <c r="B18" s="13"/>
      <c r="C18" s="17" t="s">
        <v>16</v>
      </c>
      <c r="D18" s="15">
        <f>aprile!AN18</f>
        <v>31104</v>
      </c>
      <c r="E18" s="15">
        <f>maggio!AP18</f>
        <v>12960.000000000002</v>
      </c>
      <c r="F18" s="15">
        <f>giugno!AP18</f>
        <v>198719.99999999997</v>
      </c>
      <c r="G18" s="15">
        <f>luglio!AP18</f>
        <v>682560</v>
      </c>
      <c r="H18" s="15">
        <f>agosto!AP18</f>
        <v>288576</v>
      </c>
      <c r="I18" s="15">
        <f>settembre!AP18</f>
        <v>0</v>
      </c>
      <c r="J18" s="277">
        <f t="shared" si="0"/>
        <v>1213920</v>
      </c>
    </row>
    <row r="19" spans="1:12" x14ac:dyDescent="0.25">
      <c r="A19" s="12"/>
      <c r="B19" s="16"/>
      <c r="C19" s="220" t="s">
        <v>17</v>
      </c>
      <c r="D19" s="15">
        <f>aprile!AN19</f>
        <v>0</v>
      </c>
      <c r="E19" s="15">
        <f>maggio!AP19</f>
        <v>0</v>
      </c>
      <c r="F19" s="15">
        <f>giugno!AP19</f>
        <v>0</v>
      </c>
      <c r="G19" s="15">
        <f>luglio!AP19</f>
        <v>0</v>
      </c>
      <c r="H19" s="15">
        <f>agosto!AP19</f>
        <v>0</v>
      </c>
      <c r="I19" s="15">
        <f>settembre!AP19</f>
        <v>0</v>
      </c>
      <c r="J19" s="277">
        <f t="shared" si="0"/>
        <v>0</v>
      </c>
    </row>
    <row r="20" spans="1:12" x14ac:dyDescent="0.25">
      <c r="A20" s="12"/>
      <c r="B20" s="16"/>
      <c r="C20" s="220" t="s">
        <v>18</v>
      </c>
      <c r="D20" s="15">
        <f>aprile!AN20</f>
        <v>0</v>
      </c>
      <c r="E20" s="15">
        <f>maggio!AP20</f>
        <v>0</v>
      </c>
      <c r="F20" s="15">
        <f>giugno!AP20</f>
        <v>0</v>
      </c>
      <c r="G20" s="15">
        <f>luglio!AP20</f>
        <v>0</v>
      </c>
      <c r="H20" s="15">
        <f>agosto!AP20</f>
        <v>0</v>
      </c>
      <c r="I20" s="15">
        <f>settembre!AP20</f>
        <v>0</v>
      </c>
      <c r="J20" s="277">
        <f t="shared" si="0"/>
        <v>0</v>
      </c>
    </row>
    <row r="21" spans="1:12" x14ac:dyDescent="0.25">
      <c r="A21" s="12"/>
      <c r="B21" s="16"/>
      <c r="C21" s="40"/>
      <c r="D21" s="15"/>
      <c r="E21" s="15"/>
      <c r="F21" s="15"/>
      <c r="G21" s="15"/>
      <c r="H21" s="15"/>
      <c r="I21" s="15"/>
      <c r="J21" s="278"/>
    </row>
    <row r="22" spans="1:12" ht="19.5" thickBot="1" x14ac:dyDescent="0.35">
      <c r="A22" s="12"/>
      <c r="B22" s="19"/>
      <c r="C22" s="268" t="s">
        <v>420</v>
      </c>
      <c r="D22" s="22">
        <f>aprile!AN22</f>
        <v>203903.99999999994</v>
      </c>
      <c r="E22" s="22">
        <f>maggio!AP22</f>
        <v>133919.99999999997</v>
      </c>
      <c r="F22" s="22">
        <f>giugno!AP22</f>
        <v>633312</v>
      </c>
      <c r="G22" s="22">
        <f>luglio!AP22</f>
        <v>3869855.9999999981</v>
      </c>
      <c r="H22" s="22">
        <f>agosto!AP22</f>
        <v>1001376.0000000007</v>
      </c>
      <c r="I22" s="22">
        <f>settembre!AP22</f>
        <v>31104</v>
      </c>
      <c r="J22" s="315">
        <f t="shared" si="0"/>
        <v>5873471.9999999991</v>
      </c>
    </row>
    <row r="23" spans="1:12" ht="16.5" thickTop="1" thickBot="1" x14ac:dyDescent="0.3">
      <c r="A23" s="12"/>
      <c r="B23" s="8"/>
      <c r="C23" s="8"/>
      <c r="D23" s="5"/>
      <c r="E23" s="5"/>
      <c r="F23" s="5"/>
      <c r="G23" s="5"/>
      <c r="H23" s="15"/>
      <c r="I23" s="15"/>
      <c r="J23" s="5"/>
    </row>
    <row r="24" spans="1:12" ht="15.75" thickTop="1" x14ac:dyDescent="0.25">
      <c r="A24" s="12"/>
      <c r="B24" s="317" t="s">
        <v>19</v>
      </c>
      <c r="C24" s="24" t="s">
        <v>20</v>
      </c>
      <c r="D24" s="11">
        <f>aprile!AN24</f>
        <v>0</v>
      </c>
      <c r="E24" s="11">
        <f>maggio!AP24</f>
        <v>0</v>
      </c>
      <c r="F24" s="11">
        <f>giugno!AP24</f>
        <v>0</v>
      </c>
      <c r="G24" s="11">
        <f>luglio!AP24</f>
        <v>311039.99999999994</v>
      </c>
      <c r="H24" s="11">
        <f>agosto!AP24</f>
        <v>129600</v>
      </c>
      <c r="I24" s="11">
        <f>settembre!AP24</f>
        <v>0</v>
      </c>
      <c r="J24" s="276">
        <f t="shared" si="0"/>
        <v>440639.99999999994</v>
      </c>
    </row>
    <row r="25" spans="1:12" x14ac:dyDescent="0.25">
      <c r="A25" s="12"/>
      <c r="B25" s="16"/>
      <c r="C25" s="17" t="s">
        <v>21</v>
      </c>
      <c r="D25" s="15">
        <f>aprile!AN25</f>
        <v>0</v>
      </c>
      <c r="E25" s="15">
        <f>maggio!AP25</f>
        <v>90719.999999999985</v>
      </c>
      <c r="F25" s="15">
        <f>giugno!AP25</f>
        <v>120959.99999999999</v>
      </c>
      <c r="G25" s="15">
        <f>luglio!AP25</f>
        <v>937439.99999999953</v>
      </c>
      <c r="H25" s="15">
        <f>agosto!AP25</f>
        <v>272160.00000000006</v>
      </c>
      <c r="I25" s="15">
        <f>settembre!AP25</f>
        <v>0</v>
      </c>
      <c r="J25" s="277">
        <f t="shared" si="0"/>
        <v>1421279.9999999995</v>
      </c>
    </row>
    <row r="26" spans="1:12" x14ac:dyDescent="0.25">
      <c r="A26" s="12"/>
      <c r="B26" s="16"/>
      <c r="C26" s="220" t="s">
        <v>22</v>
      </c>
      <c r="D26" s="15">
        <f>aprile!AN26</f>
        <v>0</v>
      </c>
      <c r="E26" s="15">
        <f>maggio!AP26</f>
        <v>0</v>
      </c>
      <c r="F26" s="15">
        <f>giugno!AP26</f>
        <v>0</v>
      </c>
      <c r="G26" s="15">
        <f>luglio!AP26</f>
        <v>0</v>
      </c>
      <c r="H26" s="15">
        <f>agosto!AP26</f>
        <v>0</v>
      </c>
      <c r="I26" s="15">
        <f>settembre!AP26</f>
        <v>0</v>
      </c>
      <c r="J26" s="277">
        <f t="shared" si="0"/>
        <v>0</v>
      </c>
    </row>
    <row r="27" spans="1:12" x14ac:dyDescent="0.25">
      <c r="A27" s="12"/>
      <c r="B27" s="16"/>
      <c r="C27" s="222" t="s">
        <v>402</v>
      </c>
      <c r="D27" s="15">
        <f>aprile!AN27</f>
        <v>10927872</v>
      </c>
      <c r="E27" s="15">
        <f>maggio!AP27</f>
        <v>59349887.999999985</v>
      </c>
      <c r="F27" s="15">
        <f>giugno!AP27</f>
        <v>58548960</v>
      </c>
      <c r="G27" s="15">
        <f>luglio!AP27</f>
        <v>55899072</v>
      </c>
      <c r="H27" s="15">
        <f>agosto!AP27</f>
        <v>60407424</v>
      </c>
      <c r="I27" s="15">
        <f>settembre!AP27</f>
        <v>44066592.000000007</v>
      </c>
      <c r="J27" s="280">
        <f t="shared" si="0"/>
        <v>289199808</v>
      </c>
      <c r="K27" s="300">
        <f>J27+J44</f>
        <v>444727584</v>
      </c>
      <c r="L27" s="282" t="s">
        <v>430</v>
      </c>
    </row>
    <row r="28" spans="1:12" ht="15.75" thickBot="1" x14ac:dyDescent="0.3">
      <c r="A28" s="12"/>
      <c r="B28" s="16"/>
      <c r="C28" s="17"/>
      <c r="D28" s="15"/>
      <c r="E28" s="15"/>
      <c r="F28" s="15"/>
      <c r="G28" s="15"/>
      <c r="H28" s="15"/>
      <c r="I28" s="15"/>
      <c r="J28" s="277"/>
      <c r="K28" s="291"/>
      <c r="L28" s="299"/>
    </row>
    <row r="29" spans="1:12" ht="15.75" thickTop="1" x14ac:dyDescent="0.25">
      <c r="A29" s="12"/>
      <c r="B29" s="318" t="s">
        <v>450</v>
      </c>
      <c r="C29" s="219" t="s">
        <v>145</v>
      </c>
      <c r="D29" s="15">
        <f>aprile!AN29</f>
        <v>-4841856</v>
      </c>
      <c r="E29" s="15">
        <f>maggio!AP29</f>
        <v>-28156032</v>
      </c>
      <c r="F29" s="15">
        <f>giugno!AP29</f>
        <v>-27705024.000000007</v>
      </c>
      <c r="G29" s="15">
        <f>luglio!AP29</f>
        <v>-5916671.9999999991</v>
      </c>
      <c r="H29" s="15">
        <f>agosto!AP29</f>
        <v>-23719391.999999996</v>
      </c>
      <c r="I29" s="15">
        <f>settembre!AP29</f>
        <v>-25010208.000000004</v>
      </c>
      <c r="J29" s="277">
        <f t="shared" si="0"/>
        <v>-115349184</v>
      </c>
      <c r="K29" s="284">
        <v>107</v>
      </c>
      <c r="L29" s="288"/>
    </row>
    <row r="30" spans="1:12" x14ac:dyDescent="0.25">
      <c r="A30" s="12"/>
      <c r="B30" s="284">
        <v>107</v>
      </c>
      <c r="C30" s="219" t="s">
        <v>411</v>
      </c>
      <c r="D30" s="15">
        <f>aprile!AN30</f>
        <v>0</v>
      </c>
      <c r="E30" s="15">
        <f>maggio!AP30</f>
        <v>-78624.000000000029</v>
      </c>
      <c r="F30" s="15">
        <f>giugno!AP30</f>
        <v>-95040.000000000029</v>
      </c>
      <c r="G30" s="15">
        <f>luglio!AP30</f>
        <v>0</v>
      </c>
      <c r="H30" s="15">
        <f>agosto!AP30</f>
        <v>-604800</v>
      </c>
      <c r="I30" s="15">
        <f>settembre!AP30</f>
        <v>-362880.00000000012</v>
      </c>
      <c r="J30" s="277">
        <f t="shared" si="0"/>
        <v>-1141344</v>
      </c>
      <c r="K30" s="284">
        <v>107</v>
      </c>
      <c r="L30" s="288"/>
    </row>
    <row r="31" spans="1:12" x14ac:dyDescent="0.25">
      <c r="A31" s="12"/>
      <c r="B31" s="284">
        <v>107</v>
      </c>
      <c r="C31" s="219" t="s">
        <v>396</v>
      </c>
      <c r="D31" s="15">
        <f>aprile!AN31</f>
        <v>-172800</v>
      </c>
      <c r="E31" s="15">
        <f>maggio!AP31</f>
        <v>-1244160.0000000002</v>
      </c>
      <c r="F31" s="15">
        <f>giugno!AP31</f>
        <v>-991871.9999999993</v>
      </c>
      <c r="G31" s="15">
        <f>luglio!AP31</f>
        <v>-129599.99999999999</v>
      </c>
      <c r="H31" s="15">
        <f>agosto!AP31</f>
        <v>-1373759.9999999998</v>
      </c>
      <c r="I31" s="15">
        <f>settembre!AP31</f>
        <v>-1270079.9999999995</v>
      </c>
      <c r="J31" s="277">
        <f t="shared" si="0"/>
        <v>-5182271.9999999981</v>
      </c>
      <c r="K31" s="284">
        <v>107</v>
      </c>
      <c r="L31" s="289">
        <f>J29+J30+J31</f>
        <v>-121672800</v>
      </c>
    </row>
    <row r="32" spans="1:12" x14ac:dyDescent="0.25">
      <c r="A32" s="12"/>
      <c r="B32" s="285">
        <v>1313</v>
      </c>
      <c r="C32" s="219" t="s">
        <v>123</v>
      </c>
      <c r="D32" s="15">
        <f>aprile!AN32</f>
        <v>-207360</v>
      </c>
      <c r="E32" s="15">
        <f>maggio!AP32</f>
        <v>-1252800</v>
      </c>
      <c r="F32" s="15">
        <f>giugno!AP32</f>
        <v>-1070496</v>
      </c>
      <c r="G32" s="15">
        <f>luglio!AP32</f>
        <v>0</v>
      </c>
      <c r="H32" s="15">
        <f>agosto!AP32</f>
        <v>-665279.99999999988</v>
      </c>
      <c r="I32" s="15">
        <f>settembre!AP32</f>
        <v>-1270079.9999999995</v>
      </c>
      <c r="J32" s="277">
        <f t="shared" si="0"/>
        <v>-4466016</v>
      </c>
      <c r="K32" s="285">
        <v>1313</v>
      </c>
      <c r="L32" s="288"/>
    </row>
    <row r="33" spans="1:12" x14ac:dyDescent="0.25">
      <c r="A33" s="12"/>
      <c r="B33" s="285">
        <v>1313</v>
      </c>
      <c r="C33" s="219" t="s">
        <v>124</v>
      </c>
      <c r="D33" s="15">
        <f>aprile!AN33</f>
        <v>-103680</v>
      </c>
      <c r="E33" s="15">
        <f>maggio!AP33</f>
        <v>-838080.00000000023</v>
      </c>
      <c r="F33" s="15">
        <f>giugno!AP33</f>
        <v>-898559.99999999977</v>
      </c>
      <c r="G33" s="15">
        <f>luglio!AP33</f>
        <v>-449280</v>
      </c>
      <c r="H33" s="15">
        <f>agosto!AP33</f>
        <v>-717119.99999999977</v>
      </c>
      <c r="I33" s="15">
        <f>settembre!AP33</f>
        <v>-544319.99999999988</v>
      </c>
      <c r="J33" s="277">
        <f t="shared" si="0"/>
        <v>-3551040</v>
      </c>
      <c r="K33" s="285">
        <v>1313</v>
      </c>
      <c r="L33" s="288"/>
    </row>
    <row r="34" spans="1:12" x14ac:dyDescent="0.25">
      <c r="A34" s="12"/>
      <c r="B34" s="285">
        <v>1313</v>
      </c>
      <c r="C34" s="219" t="s">
        <v>125</v>
      </c>
      <c r="D34" s="15">
        <f>aprile!AN34</f>
        <v>-103680</v>
      </c>
      <c r="E34" s="15">
        <f>maggio!AP34</f>
        <v>-1080000</v>
      </c>
      <c r="F34" s="15">
        <f>giugno!AP34</f>
        <v>-1503359.9999999998</v>
      </c>
      <c r="G34" s="15">
        <f>luglio!AP34</f>
        <v>-462239.99999999994</v>
      </c>
      <c r="H34" s="15">
        <f>agosto!AP34</f>
        <v>-984959.99999999953</v>
      </c>
      <c r="I34" s="15">
        <f>settembre!AP34</f>
        <v>-1451520.0000000005</v>
      </c>
      <c r="J34" s="277">
        <f t="shared" si="0"/>
        <v>-5585760</v>
      </c>
      <c r="K34" s="285">
        <v>1313</v>
      </c>
      <c r="L34" s="288"/>
    </row>
    <row r="35" spans="1:12" x14ac:dyDescent="0.25">
      <c r="A35" s="12"/>
      <c r="B35" s="285">
        <v>1313</v>
      </c>
      <c r="C35" s="219" t="s">
        <v>397</v>
      </c>
      <c r="D35" s="15">
        <f>aprile!AN35</f>
        <v>-293760.00000000006</v>
      </c>
      <c r="E35" s="15">
        <f>maggio!AP35</f>
        <v>-2574720</v>
      </c>
      <c r="F35" s="15">
        <f>giugno!AP35</f>
        <v>-2315520.0000000009</v>
      </c>
      <c r="G35" s="15">
        <f>luglio!AP35</f>
        <v>-993600</v>
      </c>
      <c r="H35" s="15">
        <f>agosto!AP35</f>
        <v>-2064959.9999999998</v>
      </c>
      <c r="I35" s="15">
        <f>settembre!AP35</f>
        <v>-2358720.0000000005</v>
      </c>
      <c r="J35" s="277">
        <f t="shared" si="0"/>
        <v>-10601280.000000002</v>
      </c>
      <c r="K35" s="285">
        <v>1313</v>
      </c>
      <c r="L35" s="288"/>
    </row>
    <row r="36" spans="1:12" x14ac:dyDescent="0.25">
      <c r="A36" s="12"/>
      <c r="B36" s="285">
        <v>1313</v>
      </c>
      <c r="C36" s="219" t="s">
        <v>126</v>
      </c>
      <c r="D36" s="15">
        <f>aprile!AN36</f>
        <v>-259200</v>
      </c>
      <c r="E36" s="15">
        <f>maggio!AP36</f>
        <v>-2548800</v>
      </c>
      <c r="F36" s="15">
        <f>giugno!AP36</f>
        <v>-1995839.9999999986</v>
      </c>
      <c r="G36" s="15">
        <f>luglio!AP36</f>
        <v>-613440.00000000023</v>
      </c>
      <c r="H36" s="15">
        <f>agosto!AP36</f>
        <v>-1468800</v>
      </c>
      <c r="I36" s="15">
        <f>settembre!AP36</f>
        <v>-1088639.9999999998</v>
      </c>
      <c r="J36" s="277">
        <f t="shared" si="0"/>
        <v>-7974719.9999999981</v>
      </c>
      <c r="K36" s="285">
        <v>1313</v>
      </c>
      <c r="L36" s="288"/>
    </row>
    <row r="37" spans="1:12" x14ac:dyDescent="0.25">
      <c r="A37" s="12"/>
      <c r="B37" s="285">
        <v>1313</v>
      </c>
      <c r="C37" s="219" t="s">
        <v>147</v>
      </c>
      <c r="D37" s="15">
        <f>aprile!AN37</f>
        <v>0</v>
      </c>
      <c r="E37" s="15">
        <f>maggio!AP37</f>
        <v>0</v>
      </c>
      <c r="F37" s="15">
        <f>giugno!AP37</f>
        <v>0</v>
      </c>
      <c r="G37" s="15">
        <f>luglio!AP37</f>
        <v>0</v>
      </c>
      <c r="H37" s="15">
        <f>agosto!AP37</f>
        <v>0</v>
      </c>
      <c r="I37" s="15">
        <f>settembre!AP37</f>
        <v>0</v>
      </c>
      <c r="J37" s="277">
        <f t="shared" si="0"/>
        <v>0</v>
      </c>
      <c r="K37" s="285">
        <v>1313</v>
      </c>
      <c r="L37" s="290">
        <f>SUM(J32:J37)</f>
        <v>-32178816</v>
      </c>
    </row>
    <row r="38" spans="1:12" ht="15.75" thickBot="1" x14ac:dyDescent="0.3">
      <c r="A38" s="12"/>
      <c r="B38" s="16">
        <v>2020</v>
      </c>
      <c r="C38" s="219" t="s">
        <v>127</v>
      </c>
      <c r="D38" s="15">
        <f>aprile!AN38</f>
        <v>-432000</v>
      </c>
      <c r="E38" s="15">
        <f>maggio!AP38</f>
        <v>-3006719.9999999991</v>
      </c>
      <c r="F38" s="15">
        <f>giugno!AP38</f>
        <v>-2280960.0000000005</v>
      </c>
      <c r="G38" s="15">
        <f>luglio!AP38</f>
        <v>-583199.99999999988</v>
      </c>
      <c r="H38" s="15">
        <f>agosto!AP38</f>
        <v>-1520639.9999999998</v>
      </c>
      <c r="I38" s="15">
        <f>settembre!AP38</f>
        <v>-1693440.0000000007</v>
      </c>
      <c r="J38" s="277">
        <f t="shared" si="0"/>
        <v>-9516960</v>
      </c>
      <c r="K38" s="291">
        <v>2020</v>
      </c>
      <c r="L38" s="292">
        <f>J38</f>
        <v>-9516960</v>
      </c>
    </row>
    <row r="39" spans="1:12" ht="15.75" thickTop="1" x14ac:dyDescent="0.25">
      <c r="A39" s="12"/>
      <c r="B39" s="16"/>
      <c r="C39" s="47"/>
      <c r="D39" s="15"/>
      <c r="E39" s="15"/>
      <c r="F39" s="15"/>
      <c r="G39" s="15"/>
      <c r="H39" s="15"/>
      <c r="I39" s="15"/>
      <c r="J39" s="278"/>
      <c r="L39" s="5">
        <f>SUM(L29:L38)</f>
        <v>-163368576</v>
      </c>
    </row>
    <row r="40" spans="1:12" ht="19.5" thickBot="1" x14ac:dyDescent="0.35">
      <c r="A40" s="25"/>
      <c r="B40" s="19"/>
      <c r="C40" s="268" t="s">
        <v>421</v>
      </c>
      <c r="D40" s="22">
        <f>aprile!AN40</f>
        <v>4513536</v>
      </c>
      <c r="E40" s="22">
        <f>maggio!AP40</f>
        <v>18660672</v>
      </c>
      <c r="F40" s="22">
        <f>giugno!AP40</f>
        <v>19813248</v>
      </c>
      <c r="G40" s="22">
        <f>luglio!AP40</f>
        <v>47999520.000000007</v>
      </c>
      <c r="H40" s="22">
        <f>agosto!AP40</f>
        <v>27689472</v>
      </c>
      <c r="I40" s="22">
        <f>settembre!AP40</f>
        <v>9016703.9999999944</v>
      </c>
      <c r="J40" s="315">
        <f t="shared" si="0"/>
        <v>127693152</v>
      </c>
    </row>
    <row r="41" spans="1:12" ht="15.75" thickTop="1" x14ac:dyDescent="0.25">
      <c r="D41" s="5"/>
      <c r="E41" s="5"/>
      <c r="F41" s="5"/>
      <c r="G41" s="5"/>
      <c r="H41" s="15"/>
      <c r="I41" s="15"/>
      <c r="J41" s="5"/>
    </row>
    <row r="42" spans="1:12" x14ac:dyDescent="0.25">
      <c r="C42" s="27"/>
      <c r="D42" s="5"/>
      <c r="E42" s="5"/>
      <c r="F42" s="5"/>
      <c r="G42" s="5"/>
      <c r="H42" s="15"/>
      <c r="I42" s="15"/>
      <c r="J42" s="5"/>
    </row>
    <row r="43" spans="1:12" ht="15.75" thickBot="1" x14ac:dyDescent="0.3">
      <c r="D43" s="5"/>
      <c r="E43" s="5"/>
      <c r="F43" s="5"/>
      <c r="G43" s="5"/>
      <c r="H43" s="15"/>
      <c r="I43" s="15"/>
      <c r="J43" s="5"/>
    </row>
    <row r="44" spans="1:12" ht="15.75" thickTop="1" x14ac:dyDescent="0.25">
      <c r="A44" s="230" t="s">
        <v>24</v>
      </c>
      <c r="B44" s="317" t="s">
        <v>25</v>
      </c>
      <c r="C44" s="224" t="s">
        <v>401</v>
      </c>
      <c r="D44" s="11">
        <f>aprile!AN44</f>
        <v>6805728</v>
      </c>
      <c r="E44" s="11">
        <f>maggio!AP44</f>
        <v>33423839.999999996</v>
      </c>
      <c r="F44" s="11">
        <f>giugno!AP44</f>
        <v>31001184</v>
      </c>
      <c r="G44" s="11">
        <f>luglio!AP44</f>
        <v>32881248</v>
      </c>
      <c r="H44" s="11">
        <f>agosto!AP44</f>
        <v>31385663.999999993</v>
      </c>
      <c r="I44" s="11">
        <f>settembre!AP44</f>
        <v>20030112.000000004</v>
      </c>
      <c r="J44" s="283">
        <f t="shared" si="0"/>
        <v>155527776</v>
      </c>
    </row>
    <row r="45" spans="1:12" ht="15.75" thickBot="1" x14ac:dyDescent="0.3">
      <c r="A45" s="12"/>
      <c r="B45" s="16"/>
      <c r="C45" s="17"/>
      <c r="D45" s="15"/>
      <c r="E45" s="15"/>
      <c r="F45" s="15"/>
      <c r="G45" s="15"/>
      <c r="H45" s="15"/>
      <c r="I45" s="15"/>
      <c r="J45" s="277"/>
    </row>
    <row r="46" spans="1:12" ht="15.75" thickTop="1" x14ac:dyDescent="0.25">
      <c r="A46" s="12"/>
      <c r="B46" s="319" t="s">
        <v>451</v>
      </c>
      <c r="C46" s="219" t="s">
        <v>128</v>
      </c>
      <c r="D46" s="15">
        <f>aprile!AN46</f>
        <v>-6912</v>
      </c>
      <c r="E46" s="15">
        <f>maggio!AP46</f>
        <v>-77760.000000000044</v>
      </c>
      <c r="F46" s="15">
        <f>giugno!AP46</f>
        <v>-5184</v>
      </c>
      <c r="G46" s="15">
        <f>luglio!AP46</f>
        <v>-58320.000000000022</v>
      </c>
      <c r="H46" s="15">
        <f>agosto!AP46</f>
        <v>-21599.999999999996</v>
      </c>
      <c r="I46" s="15">
        <f>settembre!AP46</f>
        <v>0</v>
      </c>
      <c r="J46" s="277">
        <f t="shared" si="0"/>
        <v>-169776.00000000006</v>
      </c>
      <c r="K46" s="293">
        <v>271</v>
      </c>
      <c r="L46" s="294"/>
    </row>
    <row r="47" spans="1:12" x14ac:dyDescent="0.25">
      <c r="A47" s="12"/>
      <c r="B47" s="286">
        <v>271</v>
      </c>
      <c r="C47" s="219" t="s">
        <v>129</v>
      </c>
      <c r="D47" s="15">
        <f>aprile!AN47</f>
        <v>-51840</v>
      </c>
      <c r="E47" s="15">
        <f>maggio!AP47</f>
        <v>-267840.00000000012</v>
      </c>
      <c r="F47" s="15">
        <f>giugno!AP47</f>
        <v>-259200.00000000012</v>
      </c>
      <c r="G47" s="15">
        <f>luglio!AP47</f>
        <v>-267840.00000000012</v>
      </c>
      <c r="H47" s="15">
        <f>agosto!AP47</f>
        <v>-267840.00000000012</v>
      </c>
      <c r="I47" s="15">
        <f>settembre!AP47</f>
        <v>-181440.00000000006</v>
      </c>
      <c r="J47" s="277">
        <f t="shared" si="0"/>
        <v>-1296000.0000000005</v>
      </c>
      <c r="K47" s="286">
        <v>271</v>
      </c>
      <c r="L47" s="288"/>
    </row>
    <row r="48" spans="1:12" x14ac:dyDescent="0.25">
      <c r="A48" s="12"/>
      <c r="B48" s="286">
        <v>271</v>
      </c>
      <c r="C48" s="219" t="s">
        <v>130</v>
      </c>
      <c r="D48" s="15">
        <f>aprile!AN48</f>
        <v>-587520</v>
      </c>
      <c r="E48" s="15">
        <f>maggio!AP48</f>
        <v>-2808000</v>
      </c>
      <c r="F48" s="15">
        <f>giugno!AP48</f>
        <v>-3637440.0000000019</v>
      </c>
      <c r="G48" s="15">
        <f>luglio!AP48</f>
        <v>-522720</v>
      </c>
      <c r="H48" s="15">
        <f>agosto!AP48</f>
        <v>-3715200</v>
      </c>
      <c r="I48" s="15">
        <f>settembre!AP48</f>
        <v>-1512000</v>
      </c>
      <c r="J48" s="277">
        <f t="shared" si="0"/>
        <v>-12782880.000000002</v>
      </c>
      <c r="K48" s="286">
        <v>271</v>
      </c>
      <c r="L48" s="288"/>
    </row>
    <row r="49" spans="1:12" x14ac:dyDescent="0.25">
      <c r="A49" s="12"/>
      <c r="B49" s="286">
        <v>271</v>
      </c>
      <c r="C49" s="219" t="s">
        <v>131</v>
      </c>
      <c r="D49" s="15">
        <f>aprile!AN49</f>
        <v>-725760</v>
      </c>
      <c r="E49" s="15">
        <f>maggio!AP49</f>
        <v>-3343680.0000000009</v>
      </c>
      <c r="F49" s="15">
        <f>giugno!AP49</f>
        <v>-3844800</v>
      </c>
      <c r="G49" s="15">
        <f>luglio!AP49</f>
        <v>-241919.99999999997</v>
      </c>
      <c r="H49" s="15">
        <f>agosto!AP49</f>
        <v>-2099519.9999999995</v>
      </c>
      <c r="I49" s="15">
        <f>settembre!AP49</f>
        <v>-2751840</v>
      </c>
      <c r="J49" s="277">
        <f t="shared" si="0"/>
        <v>-13007520</v>
      </c>
      <c r="K49" s="286">
        <v>271</v>
      </c>
      <c r="L49" s="295">
        <f>SUM(J46:J49)</f>
        <v>-27256176</v>
      </c>
    </row>
    <row r="50" spans="1:12" x14ac:dyDescent="0.25">
      <c r="A50" s="12"/>
      <c r="B50" s="16">
        <v>343</v>
      </c>
      <c r="C50" s="219" t="s">
        <v>132</v>
      </c>
      <c r="D50" s="15">
        <f>aprile!AN50</f>
        <v>0</v>
      </c>
      <c r="E50" s="15">
        <f>maggio!AP50</f>
        <v>-347328.00000000006</v>
      </c>
      <c r="F50" s="15">
        <f>giugno!AP50</f>
        <v>-319679.99999999988</v>
      </c>
      <c r="G50" s="15">
        <f>luglio!AP50</f>
        <v>-51840</v>
      </c>
      <c r="H50" s="15">
        <f>agosto!AP50</f>
        <v>-345600.00000000006</v>
      </c>
      <c r="I50" s="15">
        <f>settembre!AP50</f>
        <v>-241920.00000000009</v>
      </c>
      <c r="J50" s="277">
        <f t="shared" si="0"/>
        <v>-1306368</v>
      </c>
      <c r="K50" s="16">
        <v>343</v>
      </c>
      <c r="L50" s="288">
        <f>J50</f>
        <v>-1306368</v>
      </c>
    </row>
    <row r="51" spans="1:12" x14ac:dyDescent="0.25">
      <c r="A51" s="12"/>
      <c r="B51" s="287">
        <v>457</v>
      </c>
      <c r="C51" s="219" t="s">
        <v>134</v>
      </c>
      <c r="D51" s="15">
        <f>aprile!AN51</f>
        <v>-25920</v>
      </c>
      <c r="E51" s="15">
        <f>maggio!AP51</f>
        <v>-73440.000000000015</v>
      </c>
      <c r="F51" s="15">
        <f>giugno!AP51</f>
        <v>-86400.000000000015</v>
      </c>
      <c r="G51" s="15">
        <f>luglio!AP51</f>
        <v>-47519.999999999993</v>
      </c>
      <c r="H51" s="15">
        <f>agosto!AP51</f>
        <v>-38879.999999999993</v>
      </c>
      <c r="I51" s="15">
        <f>settembre!AP51</f>
        <v>0</v>
      </c>
      <c r="J51" s="277">
        <f t="shared" si="0"/>
        <v>-272160</v>
      </c>
      <c r="K51" s="287">
        <v>457</v>
      </c>
      <c r="L51" s="288"/>
    </row>
    <row r="52" spans="1:12" x14ac:dyDescent="0.25">
      <c r="A52" s="12"/>
      <c r="B52" s="287">
        <v>457</v>
      </c>
      <c r="C52" s="219" t="s">
        <v>133</v>
      </c>
      <c r="D52" s="15">
        <f>aprile!AN52</f>
        <v>-656640</v>
      </c>
      <c r="E52" s="15">
        <f>maggio!AP52</f>
        <v>-3300480.0000000014</v>
      </c>
      <c r="F52" s="15">
        <f>giugno!AP52</f>
        <v>-3257280.0000000009</v>
      </c>
      <c r="G52" s="15">
        <f>luglio!AP52</f>
        <v>-427679.99999999994</v>
      </c>
      <c r="H52" s="15">
        <f>agosto!AP52</f>
        <v>-2134080</v>
      </c>
      <c r="I52" s="15">
        <f>settembre!AP52</f>
        <v>-1088640</v>
      </c>
      <c r="J52" s="277">
        <f t="shared" si="0"/>
        <v>-10864800.000000002</v>
      </c>
      <c r="K52" s="287">
        <v>457</v>
      </c>
      <c r="L52" s="296">
        <f>J51+J52</f>
        <v>-11136960.000000002</v>
      </c>
    </row>
    <row r="53" spans="1:12" x14ac:dyDescent="0.25">
      <c r="A53" s="12"/>
      <c r="B53" s="16">
        <v>530</v>
      </c>
      <c r="C53" s="219" t="s">
        <v>135</v>
      </c>
      <c r="D53" s="15">
        <f>aprile!AN53</f>
        <v>-103680</v>
      </c>
      <c r="E53" s="15">
        <f>maggio!AP53</f>
        <v>-267840.00000000006</v>
      </c>
      <c r="F53" s="15">
        <f>giugno!AP53</f>
        <v>-725759.99999999988</v>
      </c>
      <c r="G53" s="15">
        <f>luglio!AP53</f>
        <v>-302400.00000000017</v>
      </c>
      <c r="H53" s="15">
        <f>agosto!AP53</f>
        <v>-285120.00000000012</v>
      </c>
      <c r="I53" s="15">
        <f>settembre!AP53</f>
        <v>-241920.00000000006</v>
      </c>
      <c r="J53" s="277">
        <f t="shared" si="0"/>
        <v>-1926720.0000000005</v>
      </c>
      <c r="K53" s="16">
        <v>530</v>
      </c>
      <c r="L53" s="297">
        <f>J53</f>
        <v>-1926720.0000000005</v>
      </c>
    </row>
    <row r="54" spans="1:12" x14ac:dyDescent="0.25">
      <c r="A54" s="12"/>
      <c r="B54" s="16">
        <v>512</v>
      </c>
      <c r="C54" s="219" t="s">
        <v>136</v>
      </c>
      <c r="D54" s="15">
        <f>aprile!AN54</f>
        <v>-311040</v>
      </c>
      <c r="E54" s="15">
        <f>maggio!AP54</f>
        <v>-1252800.0000000005</v>
      </c>
      <c r="F54" s="15">
        <f>giugno!AP54</f>
        <v>-1373760.0000000005</v>
      </c>
      <c r="G54" s="15">
        <f>luglio!AP54</f>
        <v>-1002240.0000000002</v>
      </c>
      <c r="H54" s="15">
        <f>agosto!AP54</f>
        <v>-881280.00000000035</v>
      </c>
      <c r="I54" s="15">
        <f>settembre!AP54</f>
        <v>-907199.99999999988</v>
      </c>
      <c r="J54" s="277">
        <f t="shared" si="0"/>
        <v>-5728320.0000000009</v>
      </c>
      <c r="K54" s="16">
        <v>512</v>
      </c>
      <c r="L54" s="297">
        <f t="shared" ref="L54:L56" si="1">J54</f>
        <v>-5728320.0000000009</v>
      </c>
    </row>
    <row r="55" spans="1:12" x14ac:dyDescent="0.25">
      <c r="A55" s="12"/>
      <c r="B55" s="16">
        <v>881</v>
      </c>
      <c r="C55" s="219" t="s">
        <v>137</v>
      </c>
      <c r="D55" s="15">
        <f>aprile!AN55</f>
        <v>0</v>
      </c>
      <c r="E55" s="15">
        <f>maggio!AP55</f>
        <v>-120959.99999999999</v>
      </c>
      <c r="F55" s="15">
        <f>giugno!AP55</f>
        <v>-414720</v>
      </c>
      <c r="G55" s="15">
        <f>luglio!AP55</f>
        <v>0</v>
      </c>
      <c r="H55" s="15">
        <f>agosto!AP55</f>
        <v>-241920.00000000003</v>
      </c>
      <c r="I55" s="15">
        <f>settembre!AP55</f>
        <v>0</v>
      </c>
      <c r="J55" s="277">
        <f t="shared" si="0"/>
        <v>-777600</v>
      </c>
      <c r="K55" s="16">
        <v>881</v>
      </c>
      <c r="L55" s="297">
        <f t="shared" si="1"/>
        <v>-777600</v>
      </c>
    </row>
    <row r="56" spans="1:12" ht="15.75" thickBot="1" x14ac:dyDescent="0.3">
      <c r="A56" s="12"/>
      <c r="B56" s="16">
        <v>855</v>
      </c>
      <c r="C56" s="219" t="s">
        <v>138</v>
      </c>
      <c r="D56" s="15">
        <f>aprile!AN56</f>
        <v>-41472</v>
      </c>
      <c r="E56" s="15">
        <f>maggio!AP56</f>
        <v>-229824.00000000009</v>
      </c>
      <c r="F56" s="15">
        <f>giugno!AP56</f>
        <v>-252288.00000000012</v>
      </c>
      <c r="G56" s="15">
        <f>luglio!AP56</f>
        <v>-104544.00000000003</v>
      </c>
      <c r="H56" s="15">
        <f>agosto!AP56</f>
        <v>-232416</v>
      </c>
      <c r="I56" s="15">
        <f>settembre!AP56</f>
        <v>-211680.00000000009</v>
      </c>
      <c r="J56" s="277">
        <f t="shared" si="0"/>
        <v>-1072224.0000000002</v>
      </c>
      <c r="K56" s="291">
        <v>855</v>
      </c>
      <c r="L56" s="298">
        <f t="shared" si="1"/>
        <v>-1072224.0000000002</v>
      </c>
    </row>
    <row r="57" spans="1:12" ht="15.75" thickTop="1" x14ac:dyDescent="0.25">
      <c r="A57" s="12"/>
      <c r="B57" s="16"/>
      <c r="C57" s="8"/>
      <c r="D57" s="15"/>
      <c r="E57" s="15"/>
      <c r="F57" s="15"/>
      <c r="G57" s="15"/>
      <c r="H57" s="15"/>
      <c r="I57" s="15"/>
      <c r="J57" s="277"/>
      <c r="L57" s="5">
        <f>SUM(L46:L56)</f>
        <v>-49204368</v>
      </c>
    </row>
    <row r="58" spans="1:12" ht="15.75" thickBot="1" x14ac:dyDescent="0.3">
      <c r="A58" s="12"/>
      <c r="B58" s="16"/>
      <c r="C58" s="29" t="s">
        <v>27</v>
      </c>
      <c r="D58" s="15">
        <f>aprile!AN58</f>
        <v>48384.000000000007</v>
      </c>
      <c r="E58" s="15">
        <f>maggio!AP58</f>
        <v>48384.000000000007</v>
      </c>
      <c r="F58" s="15">
        <f>giugno!AP58</f>
        <v>120960.00000000001</v>
      </c>
      <c r="G58" s="15">
        <f>luglio!AP58</f>
        <v>628992.00000000035</v>
      </c>
      <c r="H58" s="15">
        <f>agosto!AP58</f>
        <v>193536.00000000003</v>
      </c>
      <c r="I58" s="15">
        <f>settembre!AP58</f>
        <v>24192.000000000004</v>
      </c>
      <c r="J58" s="277">
        <f t="shared" si="0"/>
        <v>1064448.0000000005</v>
      </c>
    </row>
    <row r="59" spans="1:12" ht="16.5" thickTop="1" thickBot="1" x14ac:dyDescent="0.3">
      <c r="A59" s="12"/>
      <c r="B59" s="16"/>
      <c r="C59" s="29" t="s">
        <v>28</v>
      </c>
      <c r="D59" s="15">
        <f>aprile!AN59</f>
        <v>43200</v>
      </c>
      <c r="E59" s="15">
        <f>maggio!AP59</f>
        <v>0</v>
      </c>
      <c r="F59" s="15">
        <f>giugno!AP59</f>
        <v>108000</v>
      </c>
      <c r="G59" s="15">
        <f>luglio!AP59</f>
        <v>475200</v>
      </c>
      <c r="H59" s="15">
        <f>agosto!AP59</f>
        <v>172800</v>
      </c>
      <c r="I59" s="15">
        <f>settembre!AP59</f>
        <v>64800</v>
      </c>
      <c r="J59" s="277">
        <f t="shared" si="0"/>
        <v>864000</v>
      </c>
      <c r="K59" s="320" t="s">
        <v>452</v>
      </c>
      <c r="L59" s="321">
        <f>L57+L39</f>
        <v>-212572944</v>
      </c>
    </row>
    <row r="60" spans="1:12" ht="15.75" thickTop="1" x14ac:dyDescent="0.25">
      <c r="A60" s="12"/>
      <c r="B60" s="16"/>
      <c r="C60" s="29" t="s">
        <v>29</v>
      </c>
      <c r="D60" s="15">
        <f>aprile!AN60</f>
        <v>141696</v>
      </c>
      <c r="E60" s="15">
        <f>maggio!AP60</f>
        <v>70848</v>
      </c>
      <c r="F60" s="15">
        <f>giugno!AP60</f>
        <v>212544</v>
      </c>
      <c r="G60" s="15">
        <f>luglio!AP60</f>
        <v>956448.00000000023</v>
      </c>
      <c r="H60" s="15">
        <f>agosto!AP60</f>
        <v>283392</v>
      </c>
      <c r="I60" s="15">
        <f>settembre!AP60</f>
        <v>212544</v>
      </c>
      <c r="J60" s="277">
        <f t="shared" si="0"/>
        <v>1877472.0000000002</v>
      </c>
    </row>
    <row r="61" spans="1:12" x14ac:dyDescent="0.25">
      <c r="A61" s="12"/>
      <c r="B61" s="16"/>
      <c r="C61" s="29" t="s">
        <v>30</v>
      </c>
      <c r="D61" s="15">
        <f>aprile!AN61</f>
        <v>165888</v>
      </c>
      <c r="E61" s="15">
        <f>maggio!AP61</f>
        <v>304127.99999999994</v>
      </c>
      <c r="F61" s="15">
        <f>giugno!AP61</f>
        <v>385344</v>
      </c>
      <c r="G61" s="15">
        <f>luglio!AP61</f>
        <v>774144.00000000023</v>
      </c>
      <c r="H61" s="15">
        <f>agosto!AP61</f>
        <v>387071.99999999994</v>
      </c>
      <c r="I61" s="15">
        <f>settembre!AP61</f>
        <v>304127.99999999994</v>
      </c>
      <c r="J61" s="277">
        <f t="shared" si="0"/>
        <v>2320704</v>
      </c>
    </row>
    <row r="62" spans="1:12" x14ac:dyDescent="0.25">
      <c r="A62" s="12"/>
      <c r="B62" s="16"/>
      <c r="C62" s="29" t="s">
        <v>31</v>
      </c>
      <c r="D62" s="15">
        <f>aprile!AN62</f>
        <v>90719.999999999985</v>
      </c>
      <c r="E62" s="15">
        <f>maggio!AP62</f>
        <v>60479.999999999993</v>
      </c>
      <c r="F62" s="15">
        <f>giugno!AP62</f>
        <v>302400.00000000006</v>
      </c>
      <c r="G62" s="15">
        <f>luglio!AP62</f>
        <v>937439.99999999953</v>
      </c>
      <c r="H62" s="15">
        <f>agosto!AP62</f>
        <v>393120</v>
      </c>
      <c r="I62" s="15">
        <f>settembre!AP62</f>
        <v>120959.99999999999</v>
      </c>
      <c r="J62" s="277">
        <f t="shared" si="0"/>
        <v>1905119.9999999995</v>
      </c>
    </row>
    <row r="63" spans="1:12" x14ac:dyDescent="0.25">
      <c r="A63" s="12"/>
      <c r="B63" s="16"/>
      <c r="C63" s="29" t="s">
        <v>32</v>
      </c>
      <c r="D63" s="15">
        <f>aprile!AN63</f>
        <v>25920</v>
      </c>
      <c r="E63" s="15">
        <f>maggio!AP63</f>
        <v>0</v>
      </c>
      <c r="F63" s="15">
        <f>giugno!AP63</f>
        <v>0</v>
      </c>
      <c r="G63" s="15">
        <f>luglio!AP63</f>
        <v>336959.99999999994</v>
      </c>
      <c r="H63" s="15">
        <f>agosto!AP63</f>
        <v>181440</v>
      </c>
      <c r="I63" s="15">
        <f>settembre!AP63</f>
        <v>0</v>
      </c>
      <c r="J63" s="277">
        <f t="shared" si="0"/>
        <v>544320</v>
      </c>
    </row>
    <row r="64" spans="1:12" x14ac:dyDescent="0.25">
      <c r="A64" s="12"/>
      <c r="B64" s="16"/>
      <c r="C64" s="29" t="s">
        <v>33</v>
      </c>
      <c r="D64" s="15">
        <f>aprile!AN64</f>
        <v>108000</v>
      </c>
      <c r="E64" s="15">
        <f>maggio!AP64</f>
        <v>151200</v>
      </c>
      <c r="F64" s="15">
        <f>giugno!AP64</f>
        <v>216000</v>
      </c>
      <c r="G64" s="15">
        <f>luglio!AP64</f>
        <v>561600</v>
      </c>
      <c r="H64" s="15">
        <f>agosto!AP64</f>
        <v>324000</v>
      </c>
      <c r="I64" s="15">
        <f>settembre!AP64</f>
        <v>151200</v>
      </c>
      <c r="J64" s="277">
        <f t="shared" si="0"/>
        <v>1512000</v>
      </c>
    </row>
    <row r="65" spans="1:10" x14ac:dyDescent="0.25">
      <c r="A65" s="12"/>
      <c r="B65" s="16"/>
      <c r="C65" s="29" t="s">
        <v>34</v>
      </c>
      <c r="D65" s="15">
        <f>aprile!AN65</f>
        <v>74304</v>
      </c>
      <c r="E65" s="15">
        <f>maggio!AP65</f>
        <v>222912</v>
      </c>
      <c r="F65" s="15">
        <f>giugno!AP65</f>
        <v>408672.00000000006</v>
      </c>
      <c r="G65" s="15">
        <f>luglio!AP65</f>
        <v>1151711.9999999995</v>
      </c>
      <c r="H65" s="15">
        <f>agosto!AP65</f>
        <v>520127.99999999994</v>
      </c>
      <c r="I65" s="15">
        <f>settembre!AP65</f>
        <v>185760</v>
      </c>
      <c r="J65" s="277">
        <f t="shared" si="0"/>
        <v>2563487.9999999995</v>
      </c>
    </row>
    <row r="66" spans="1:10" x14ac:dyDescent="0.25">
      <c r="A66" s="12"/>
      <c r="B66" s="16"/>
      <c r="C66" s="29" t="s">
        <v>35</v>
      </c>
      <c r="D66" s="15">
        <f>aprile!AN66</f>
        <v>51840</v>
      </c>
      <c r="E66" s="15">
        <f>maggio!AP66</f>
        <v>0</v>
      </c>
      <c r="F66" s="15">
        <f>giugno!AP66</f>
        <v>103680</v>
      </c>
      <c r="G66" s="15">
        <f>luglio!AP66</f>
        <v>466559.99999999988</v>
      </c>
      <c r="H66" s="15">
        <f>agosto!AP66</f>
        <v>362879.99999999994</v>
      </c>
      <c r="I66" s="15">
        <f>settembre!AP66</f>
        <v>0</v>
      </c>
      <c r="J66" s="277">
        <f t="shared" si="0"/>
        <v>984959.99999999977</v>
      </c>
    </row>
    <row r="67" spans="1:10" x14ac:dyDescent="0.25">
      <c r="A67" s="12"/>
      <c r="B67" s="16"/>
      <c r="C67" s="29" t="s">
        <v>36</v>
      </c>
      <c r="D67" s="15">
        <f>aprile!AN67</f>
        <v>43200</v>
      </c>
      <c r="E67" s="15">
        <f>maggio!AP67</f>
        <v>0</v>
      </c>
      <c r="F67" s="15">
        <f>giugno!AP67</f>
        <v>21600</v>
      </c>
      <c r="G67" s="15">
        <f>luglio!AP67</f>
        <v>388800</v>
      </c>
      <c r="H67" s="15">
        <f>agosto!AP67</f>
        <v>172800</v>
      </c>
      <c r="I67" s="15">
        <f>settembre!AP67</f>
        <v>0</v>
      </c>
      <c r="J67" s="277">
        <f t="shared" si="0"/>
        <v>626400</v>
      </c>
    </row>
    <row r="68" spans="1:10" x14ac:dyDescent="0.25">
      <c r="A68" s="12"/>
      <c r="B68" s="16"/>
      <c r="C68" s="29" t="s">
        <v>37</v>
      </c>
      <c r="D68" s="15">
        <f>aprile!AN68</f>
        <v>69120</v>
      </c>
      <c r="E68" s="15">
        <f>maggio!AP68</f>
        <v>0</v>
      </c>
      <c r="F68" s="15">
        <f>giugno!AP68</f>
        <v>103680</v>
      </c>
      <c r="G68" s="15">
        <f>luglio!AP68</f>
        <v>449280.00000000017</v>
      </c>
      <c r="H68" s="15">
        <f>agosto!AP68</f>
        <v>276480.00000000006</v>
      </c>
      <c r="I68" s="15">
        <f>settembre!AP68</f>
        <v>0</v>
      </c>
      <c r="J68" s="277">
        <f t="shared" si="0"/>
        <v>898560.00000000023</v>
      </c>
    </row>
    <row r="69" spans="1:10" x14ac:dyDescent="0.25">
      <c r="A69" s="12"/>
      <c r="B69" s="16"/>
      <c r="C69" s="29" t="s">
        <v>38</v>
      </c>
      <c r="D69" s="15">
        <f>aprile!AN69</f>
        <v>141696</v>
      </c>
      <c r="E69" s="15">
        <f>maggio!AP69</f>
        <v>0</v>
      </c>
      <c r="F69" s="15">
        <f>giugno!AP69</f>
        <v>212544</v>
      </c>
      <c r="G69" s="15">
        <f>luglio!AP69</f>
        <v>779328.00000000012</v>
      </c>
      <c r="H69" s="15">
        <f>agosto!AP69</f>
        <v>282528.00000000006</v>
      </c>
      <c r="I69" s="15">
        <f>settembre!AP69</f>
        <v>141696</v>
      </c>
      <c r="J69" s="277">
        <f t="shared" si="0"/>
        <v>1557792</v>
      </c>
    </row>
    <row r="70" spans="1:10" x14ac:dyDescent="0.25">
      <c r="A70" s="12"/>
      <c r="B70" s="16"/>
      <c r="C70" s="29" t="s">
        <v>39</v>
      </c>
      <c r="D70" s="15">
        <f>aprile!AN70</f>
        <v>51840</v>
      </c>
      <c r="E70" s="15">
        <f>maggio!AP70</f>
        <v>0</v>
      </c>
      <c r="F70" s="15">
        <f>giugno!AP70</f>
        <v>103680</v>
      </c>
      <c r="G70" s="15">
        <f>luglio!AP70</f>
        <v>272159.99999999994</v>
      </c>
      <c r="H70" s="15">
        <f>agosto!AP70</f>
        <v>103680</v>
      </c>
      <c r="I70" s="15">
        <f>settembre!AP70</f>
        <v>12960</v>
      </c>
      <c r="J70" s="277">
        <f t="shared" ref="J70:J133" si="2">SUM(D70:I70)</f>
        <v>544320</v>
      </c>
    </row>
    <row r="71" spans="1:10" x14ac:dyDescent="0.25">
      <c r="A71" s="12"/>
      <c r="B71" s="16"/>
      <c r="C71" s="29" t="s">
        <v>40</v>
      </c>
      <c r="D71" s="15">
        <f>aprile!AN71</f>
        <v>86400</v>
      </c>
      <c r="E71" s="15">
        <f>maggio!AP71</f>
        <v>0</v>
      </c>
      <c r="F71" s="15">
        <f>giugno!AP71</f>
        <v>172800</v>
      </c>
      <c r="G71" s="15">
        <f>luglio!AP71</f>
        <v>432000</v>
      </c>
      <c r="H71" s="15">
        <f>agosto!AP71</f>
        <v>129600</v>
      </c>
      <c r="I71" s="15">
        <f>settembre!AP71</f>
        <v>21600</v>
      </c>
      <c r="J71" s="277">
        <f t="shared" si="2"/>
        <v>842400</v>
      </c>
    </row>
    <row r="72" spans="1:10" x14ac:dyDescent="0.25">
      <c r="A72" s="12"/>
      <c r="B72" s="16"/>
      <c r="C72" s="29" t="s">
        <v>41</v>
      </c>
      <c r="D72" s="15">
        <f>aprile!AN72</f>
        <v>38879.999999999993</v>
      </c>
      <c r="E72" s="15">
        <f>maggio!AP72</f>
        <v>0</v>
      </c>
      <c r="F72" s="15">
        <f>giugno!AP72</f>
        <v>51840</v>
      </c>
      <c r="G72" s="15">
        <f>luglio!AP72</f>
        <v>233279.99999999994</v>
      </c>
      <c r="H72" s="15">
        <f>agosto!AP72</f>
        <v>77760</v>
      </c>
      <c r="I72" s="15">
        <f>settembre!AP72</f>
        <v>0</v>
      </c>
      <c r="J72" s="277">
        <f t="shared" si="2"/>
        <v>401759.99999999994</v>
      </c>
    </row>
    <row r="73" spans="1:10" x14ac:dyDescent="0.25">
      <c r="A73" s="12"/>
      <c r="B73" s="16"/>
      <c r="C73" s="29" t="s">
        <v>42</v>
      </c>
      <c r="D73" s="15">
        <f>aprile!AN73</f>
        <v>43200</v>
      </c>
      <c r="E73" s="15">
        <f>maggio!AP73</f>
        <v>0</v>
      </c>
      <c r="F73" s="15">
        <f>giugno!AP73</f>
        <v>108000</v>
      </c>
      <c r="G73" s="15">
        <f>luglio!AP73</f>
        <v>604800</v>
      </c>
      <c r="H73" s="15">
        <f>agosto!AP73</f>
        <v>345600</v>
      </c>
      <c r="I73" s="15">
        <f>settembre!AP73</f>
        <v>0</v>
      </c>
      <c r="J73" s="277">
        <f t="shared" si="2"/>
        <v>1101600</v>
      </c>
    </row>
    <row r="74" spans="1:10" x14ac:dyDescent="0.25">
      <c r="A74" s="12"/>
      <c r="B74" s="16"/>
      <c r="C74" s="29" t="s">
        <v>43</v>
      </c>
      <c r="D74" s="15">
        <f>aprile!AN74</f>
        <v>108000</v>
      </c>
      <c r="E74" s="15">
        <f>maggio!AP74</f>
        <v>64800</v>
      </c>
      <c r="F74" s="15">
        <f>giugno!AP74</f>
        <v>151200</v>
      </c>
      <c r="G74" s="15">
        <f>luglio!AP74</f>
        <v>561600</v>
      </c>
      <c r="H74" s="15">
        <f>agosto!AP74</f>
        <v>280800</v>
      </c>
      <c r="I74" s="15">
        <f>settembre!AP74</f>
        <v>86400</v>
      </c>
      <c r="J74" s="277">
        <f t="shared" si="2"/>
        <v>1252800</v>
      </c>
    </row>
    <row r="75" spans="1:10" x14ac:dyDescent="0.25">
      <c r="A75" s="12"/>
      <c r="B75" s="16"/>
      <c r="C75" s="29" t="s">
        <v>44</v>
      </c>
      <c r="D75" s="15">
        <f>aprile!AN75</f>
        <v>69120</v>
      </c>
      <c r="E75" s="15">
        <f>maggio!AP75</f>
        <v>34560</v>
      </c>
      <c r="F75" s="15">
        <f>giugno!AP75</f>
        <v>276480</v>
      </c>
      <c r="G75" s="15">
        <f>luglio!AP75</f>
        <v>760320.00000000023</v>
      </c>
      <c r="H75" s="15">
        <f>agosto!AP75</f>
        <v>449280</v>
      </c>
      <c r="I75" s="15">
        <f>settembre!AP75</f>
        <v>241919.99999999997</v>
      </c>
      <c r="J75" s="277">
        <f t="shared" si="2"/>
        <v>1831680.0000000002</v>
      </c>
    </row>
    <row r="76" spans="1:10" x14ac:dyDescent="0.25">
      <c r="A76" s="12"/>
      <c r="B76" s="16"/>
      <c r="C76" s="29" t="s">
        <v>45</v>
      </c>
      <c r="D76" s="15">
        <f>aprile!AN76</f>
        <v>17280</v>
      </c>
      <c r="E76" s="15">
        <f>maggio!AP76</f>
        <v>0</v>
      </c>
      <c r="F76" s="15">
        <f>giugno!AP76</f>
        <v>25920.000000000004</v>
      </c>
      <c r="G76" s="15">
        <f>luglio!AP76</f>
        <v>51840</v>
      </c>
      <c r="H76" s="15">
        <f>agosto!AP76</f>
        <v>51840</v>
      </c>
      <c r="I76" s="15">
        <f>settembre!AP76</f>
        <v>0</v>
      </c>
      <c r="J76" s="277">
        <f t="shared" si="2"/>
        <v>146880</v>
      </c>
    </row>
    <row r="77" spans="1:10" x14ac:dyDescent="0.25">
      <c r="A77" s="12"/>
      <c r="B77" s="16"/>
      <c r="C77" s="29" t="s">
        <v>46</v>
      </c>
      <c r="D77" s="15">
        <f>aprile!AN77</f>
        <v>21600</v>
      </c>
      <c r="E77" s="15">
        <f>maggio!AP77</f>
        <v>43200</v>
      </c>
      <c r="F77" s="15">
        <f>giugno!AP77</f>
        <v>172800</v>
      </c>
      <c r="G77" s="15">
        <f>luglio!AP77</f>
        <v>410400</v>
      </c>
      <c r="H77" s="15">
        <f>agosto!AP77</f>
        <v>108000</v>
      </c>
      <c r="I77" s="15">
        <f>settembre!AP77</f>
        <v>64800</v>
      </c>
      <c r="J77" s="277">
        <f t="shared" si="2"/>
        <v>820800</v>
      </c>
    </row>
    <row r="78" spans="1:10" x14ac:dyDescent="0.25">
      <c r="A78" s="12"/>
      <c r="B78" s="16"/>
      <c r="C78" s="29" t="s">
        <v>47</v>
      </c>
      <c r="D78" s="15">
        <f>aprile!AN78</f>
        <v>64800</v>
      </c>
      <c r="E78" s="15">
        <f>maggio!AP78</f>
        <v>86400</v>
      </c>
      <c r="F78" s="15">
        <f>giugno!AP78</f>
        <v>216000</v>
      </c>
      <c r="G78" s="15">
        <f>luglio!AP78</f>
        <v>540000</v>
      </c>
      <c r="H78" s="15">
        <f>agosto!AP78</f>
        <v>259200</v>
      </c>
      <c r="I78" s="15">
        <f>settembre!AP78</f>
        <v>0</v>
      </c>
      <c r="J78" s="277">
        <f t="shared" si="2"/>
        <v>1166400</v>
      </c>
    </row>
    <row r="79" spans="1:10" x14ac:dyDescent="0.25">
      <c r="A79" s="12"/>
      <c r="B79" s="16"/>
      <c r="C79" s="29" t="s">
        <v>48</v>
      </c>
      <c r="D79" s="15">
        <f>aprile!AN79</f>
        <v>43200</v>
      </c>
      <c r="E79" s="15">
        <f>maggio!AP79</f>
        <v>43200</v>
      </c>
      <c r="F79" s="15">
        <f>giugno!AP79</f>
        <v>172800</v>
      </c>
      <c r="G79" s="15">
        <f>luglio!AP79</f>
        <v>518400</v>
      </c>
      <c r="H79" s="15">
        <f>agosto!AP79</f>
        <v>194400</v>
      </c>
      <c r="I79" s="15">
        <f>settembre!AP79</f>
        <v>64800</v>
      </c>
      <c r="J79" s="277">
        <f t="shared" si="2"/>
        <v>1036800</v>
      </c>
    </row>
    <row r="80" spans="1:10" x14ac:dyDescent="0.25">
      <c r="A80" s="12"/>
      <c r="B80" s="16"/>
      <c r="C80" s="29" t="s">
        <v>49</v>
      </c>
      <c r="D80" s="15">
        <f>aprile!AN80</f>
        <v>17280</v>
      </c>
      <c r="E80" s="15">
        <f>maggio!AP80</f>
        <v>51840</v>
      </c>
      <c r="F80" s="15">
        <f>giugno!AP80</f>
        <v>95039.999999999985</v>
      </c>
      <c r="G80" s="15">
        <f>luglio!AP80</f>
        <v>198720.00000000006</v>
      </c>
      <c r="H80" s="15">
        <f>agosto!AP80</f>
        <v>95039.999999999985</v>
      </c>
      <c r="I80" s="15">
        <f>settembre!AP80</f>
        <v>8640</v>
      </c>
      <c r="J80" s="277">
        <f t="shared" si="2"/>
        <v>466560.00000000006</v>
      </c>
    </row>
    <row r="81" spans="1:12" x14ac:dyDescent="0.25">
      <c r="A81" s="12"/>
      <c r="B81" s="16"/>
      <c r="C81" s="29" t="s">
        <v>50</v>
      </c>
      <c r="D81" s="15">
        <f>aprile!AN81</f>
        <v>69120</v>
      </c>
      <c r="E81" s="15">
        <f>maggio!AP81</f>
        <v>0</v>
      </c>
      <c r="F81" s="15">
        <f>giugno!AP81</f>
        <v>86400</v>
      </c>
      <c r="G81" s="15">
        <f>luglio!AP81</f>
        <v>345600.00000000006</v>
      </c>
      <c r="H81" s="15">
        <f>agosto!AP81</f>
        <v>120959.99999999999</v>
      </c>
      <c r="I81" s="15">
        <f>settembre!AP81</f>
        <v>0</v>
      </c>
      <c r="J81" s="277">
        <f t="shared" si="2"/>
        <v>622080</v>
      </c>
    </row>
    <row r="82" spans="1:12" x14ac:dyDescent="0.25">
      <c r="A82" s="12"/>
      <c r="B82" s="16"/>
      <c r="C82" s="29" t="s">
        <v>51</v>
      </c>
      <c r="D82" s="15">
        <f>aprile!AN82</f>
        <v>86400</v>
      </c>
      <c r="E82" s="15">
        <f>maggio!AP82</f>
        <v>43200</v>
      </c>
      <c r="F82" s="15">
        <f>giugno!AP82</f>
        <v>194400</v>
      </c>
      <c r="G82" s="15">
        <f>luglio!AP82</f>
        <v>410400</v>
      </c>
      <c r="H82" s="15">
        <f>agosto!AP82</f>
        <v>216000</v>
      </c>
      <c r="I82" s="15">
        <f>settembre!AP82</f>
        <v>0</v>
      </c>
      <c r="J82" s="277">
        <f t="shared" si="2"/>
        <v>950400</v>
      </c>
    </row>
    <row r="83" spans="1:12" x14ac:dyDescent="0.25">
      <c r="A83" s="12"/>
      <c r="B83" s="16"/>
      <c r="C83" s="29" t="s">
        <v>52</v>
      </c>
      <c r="D83" s="15">
        <f>aprile!AN83</f>
        <v>25920</v>
      </c>
      <c r="E83" s="15">
        <f>maggio!AP83</f>
        <v>0</v>
      </c>
      <c r="F83" s="15">
        <f>giugno!AP83</f>
        <v>77760</v>
      </c>
      <c r="G83" s="15">
        <f>luglio!AP83</f>
        <v>298079.99999999988</v>
      </c>
      <c r="H83" s="15">
        <f>agosto!AP83</f>
        <v>103680</v>
      </c>
      <c r="I83" s="15">
        <f>settembre!AP83</f>
        <v>38879.999999999993</v>
      </c>
      <c r="J83" s="277">
        <f t="shared" si="2"/>
        <v>544319.99999999988</v>
      </c>
    </row>
    <row r="84" spans="1:12" x14ac:dyDescent="0.25">
      <c r="A84" s="12"/>
      <c r="B84" s="16"/>
      <c r="C84" s="29" t="s">
        <v>53</v>
      </c>
      <c r="D84" s="15">
        <f>aprile!AN84</f>
        <v>0</v>
      </c>
      <c r="E84" s="15">
        <f>maggio!AP84</f>
        <v>0</v>
      </c>
      <c r="F84" s="15">
        <f>giugno!AP84</f>
        <v>18144</v>
      </c>
      <c r="G84" s="15">
        <f>luglio!AP84</f>
        <v>362880</v>
      </c>
      <c r="H84" s="15">
        <f>agosto!AP84</f>
        <v>127008</v>
      </c>
      <c r="I84" s="15">
        <f>settembre!AP84</f>
        <v>0</v>
      </c>
      <c r="J84" s="277">
        <f t="shared" si="2"/>
        <v>508032</v>
      </c>
    </row>
    <row r="85" spans="1:12" x14ac:dyDescent="0.25">
      <c r="A85" s="12"/>
      <c r="B85" s="16"/>
      <c r="C85" s="29" t="s">
        <v>54</v>
      </c>
      <c r="D85" s="15">
        <f>aprile!AN85</f>
        <v>38879.999999999993</v>
      </c>
      <c r="E85" s="15">
        <f>maggio!AP85</f>
        <v>0</v>
      </c>
      <c r="F85" s="15">
        <f>giugno!AP85</f>
        <v>51840</v>
      </c>
      <c r="G85" s="15">
        <f>luglio!AP85</f>
        <v>220319.99999999994</v>
      </c>
      <c r="H85" s="15">
        <f>agosto!AP85</f>
        <v>77760</v>
      </c>
      <c r="I85" s="15">
        <f>settembre!AP85</f>
        <v>0</v>
      </c>
      <c r="J85" s="277">
        <f t="shared" si="2"/>
        <v>388799.99999999994</v>
      </c>
    </row>
    <row r="86" spans="1:12" x14ac:dyDescent="0.25">
      <c r="A86" s="12"/>
      <c r="B86" s="16"/>
      <c r="C86" s="29" t="s">
        <v>55</v>
      </c>
      <c r="D86" s="15">
        <f>aprile!AN86</f>
        <v>0</v>
      </c>
      <c r="E86" s="15">
        <f>maggio!AP86</f>
        <v>0</v>
      </c>
      <c r="F86" s="15">
        <f>giugno!AP86</f>
        <v>0</v>
      </c>
      <c r="G86" s="15">
        <f>luglio!AP86</f>
        <v>304128.00000000012</v>
      </c>
      <c r="H86" s="15">
        <f>agosto!AP86</f>
        <v>76032</v>
      </c>
      <c r="I86" s="15">
        <f>settembre!AP86</f>
        <v>0</v>
      </c>
      <c r="J86" s="277">
        <f t="shared" si="2"/>
        <v>380160.00000000012</v>
      </c>
    </row>
    <row r="87" spans="1:12" x14ac:dyDescent="0.25">
      <c r="A87" s="12"/>
      <c r="B87" s="16"/>
      <c r="C87" s="29" t="s">
        <v>56</v>
      </c>
      <c r="D87" s="15">
        <f>aprile!AN87</f>
        <v>43200</v>
      </c>
      <c r="E87" s="15">
        <f>maggio!AP87</f>
        <v>0</v>
      </c>
      <c r="F87" s="15">
        <f>giugno!AP87</f>
        <v>108000</v>
      </c>
      <c r="G87" s="15">
        <f>luglio!AP87</f>
        <v>345600</v>
      </c>
      <c r="H87" s="15">
        <f>agosto!AP87</f>
        <v>77760</v>
      </c>
      <c r="I87" s="15">
        <f>settembre!AP87</f>
        <v>21600</v>
      </c>
      <c r="J87" s="277">
        <f t="shared" si="2"/>
        <v>596160</v>
      </c>
    </row>
    <row r="88" spans="1:12" x14ac:dyDescent="0.25">
      <c r="A88" s="12"/>
      <c r="B88" s="16"/>
      <c r="C88" s="29" t="s">
        <v>57</v>
      </c>
      <c r="D88" s="15">
        <f>aprile!AN88</f>
        <v>43200</v>
      </c>
      <c r="E88" s="15">
        <f>maggio!AP88</f>
        <v>64800</v>
      </c>
      <c r="F88" s="15">
        <f>giugno!AP88</f>
        <v>86400</v>
      </c>
      <c r="G88" s="15">
        <f>luglio!AP88</f>
        <v>410400</v>
      </c>
      <c r="H88" s="15">
        <f>agosto!AP88</f>
        <v>108000</v>
      </c>
      <c r="I88" s="15">
        <f>settembre!AP88</f>
        <v>0</v>
      </c>
      <c r="J88" s="277">
        <f t="shared" si="2"/>
        <v>712800</v>
      </c>
    </row>
    <row r="89" spans="1:12" x14ac:dyDescent="0.25">
      <c r="A89" s="12"/>
      <c r="B89" s="16"/>
      <c r="C89" s="29" t="s">
        <v>58</v>
      </c>
      <c r="D89" s="15">
        <f>aprile!AN89</f>
        <v>0</v>
      </c>
      <c r="E89" s="15">
        <f>maggio!AP89</f>
        <v>17280</v>
      </c>
      <c r="F89" s="15">
        <f>giugno!AP89</f>
        <v>51840.000000000007</v>
      </c>
      <c r="G89" s="15">
        <f>luglio!AP89</f>
        <v>259200.00000000003</v>
      </c>
      <c r="H89" s="15">
        <f>agosto!AP89</f>
        <v>86400</v>
      </c>
      <c r="I89" s="15">
        <f>settembre!AP89</f>
        <v>0</v>
      </c>
      <c r="J89" s="277">
        <f t="shared" si="2"/>
        <v>414720</v>
      </c>
    </row>
    <row r="90" spans="1:12" x14ac:dyDescent="0.25">
      <c r="A90" s="12"/>
      <c r="B90" s="16"/>
      <c r="C90" s="29" t="s">
        <v>59</v>
      </c>
      <c r="D90" s="15">
        <f>aprile!AN90</f>
        <v>21600</v>
      </c>
      <c r="E90" s="15">
        <f>maggio!AP90</f>
        <v>0</v>
      </c>
      <c r="F90" s="15">
        <f>giugno!AP90</f>
        <v>86400</v>
      </c>
      <c r="G90" s="15">
        <f>luglio!AP90</f>
        <v>388800</v>
      </c>
      <c r="H90" s="15">
        <f>agosto!AP90</f>
        <v>129600</v>
      </c>
      <c r="I90" s="15">
        <f>settembre!AP90</f>
        <v>0</v>
      </c>
      <c r="J90" s="277">
        <f t="shared" si="2"/>
        <v>626400</v>
      </c>
    </row>
    <row r="91" spans="1:12" x14ac:dyDescent="0.25">
      <c r="A91" s="12"/>
      <c r="B91" s="13"/>
      <c r="C91" s="29" t="s">
        <v>60</v>
      </c>
      <c r="D91" s="15">
        <f>aprile!AN91</f>
        <v>12528.000000000002</v>
      </c>
      <c r="E91" s="15">
        <f>maggio!AP91</f>
        <v>97632.000000000029</v>
      </c>
      <c r="F91" s="15">
        <f>giugno!AP91</f>
        <v>147744.00000000009</v>
      </c>
      <c r="G91" s="15">
        <f>luglio!AP91</f>
        <v>287712.00000000012</v>
      </c>
      <c r="H91" s="15">
        <f>agosto!AP91</f>
        <v>92447.999999999985</v>
      </c>
      <c r="I91" s="15">
        <f>settembre!AP91</f>
        <v>54432.000000000007</v>
      </c>
      <c r="J91" s="280">
        <f t="shared" si="2"/>
        <v>692496.00000000023</v>
      </c>
    </row>
    <row r="92" spans="1:12" x14ac:dyDescent="0.25">
      <c r="A92" s="12"/>
      <c r="B92" s="13"/>
      <c r="C92" s="29" t="s">
        <v>61</v>
      </c>
      <c r="D92" s="15">
        <f>aprile!AN92</f>
        <v>0</v>
      </c>
      <c r="E92" s="15">
        <f>maggio!AP92</f>
        <v>0</v>
      </c>
      <c r="F92" s="15">
        <f>giugno!AP92</f>
        <v>55296</v>
      </c>
      <c r="G92" s="15">
        <f>luglio!AP92</f>
        <v>196128.00000000003</v>
      </c>
      <c r="H92" s="15">
        <f>agosto!AP92</f>
        <v>19008</v>
      </c>
      <c r="I92" s="15">
        <f>settembre!AP92</f>
        <v>0</v>
      </c>
      <c r="J92" s="280">
        <f t="shared" si="2"/>
        <v>270432</v>
      </c>
    </row>
    <row r="93" spans="1:12" x14ac:dyDescent="0.25">
      <c r="A93" s="12"/>
      <c r="B93" s="16"/>
      <c r="C93" s="29" t="s">
        <v>62</v>
      </c>
      <c r="D93" s="15">
        <f>aprile!AN93</f>
        <v>90720</v>
      </c>
      <c r="E93" s="15">
        <f>maggio!AP93</f>
        <v>345600</v>
      </c>
      <c r="F93" s="15">
        <f>giugno!AP93</f>
        <v>250559.99999999994</v>
      </c>
      <c r="G93" s="15">
        <f>luglio!AP93</f>
        <v>687744.00000000023</v>
      </c>
      <c r="H93" s="15">
        <f>agosto!AP93</f>
        <v>230688.00000000006</v>
      </c>
      <c r="I93" s="15">
        <f>settembre!AP93</f>
        <v>0</v>
      </c>
      <c r="J93" s="280">
        <f t="shared" si="2"/>
        <v>1605312.0000000002</v>
      </c>
      <c r="K93" s="300">
        <f>J91+J92+J93</f>
        <v>2568240.0000000005</v>
      </c>
      <c r="L93" s="282" t="s">
        <v>432</v>
      </c>
    </row>
    <row r="94" spans="1:12" x14ac:dyDescent="0.25">
      <c r="A94" s="12"/>
      <c r="B94" s="16"/>
      <c r="C94" s="8"/>
      <c r="D94" s="15"/>
      <c r="E94" s="15"/>
      <c r="F94" s="15"/>
      <c r="G94" s="15"/>
      <c r="H94" s="15"/>
      <c r="I94" s="15"/>
      <c r="J94" s="277"/>
    </row>
    <row r="95" spans="1:12" x14ac:dyDescent="0.25">
      <c r="A95" s="12"/>
      <c r="B95" s="16"/>
      <c r="C95" s="220" t="s">
        <v>63</v>
      </c>
      <c r="D95" s="15">
        <f>aprile!AN95</f>
        <v>0</v>
      </c>
      <c r="E95" s="15">
        <f>maggio!AP95</f>
        <v>0</v>
      </c>
      <c r="F95" s="15">
        <f>giugno!AP95</f>
        <v>0</v>
      </c>
      <c r="G95" s="15">
        <f>luglio!AP95</f>
        <v>0</v>
      </c>
      <c r="H95" s="15">
        <f>agosto!AP95</f>
        <v>0</v>
      </c>
      <c r="I95" s="15">
        <f>settembre!AP95</f>
        <v>0</v>
      </c>
      <c r="J95" s="277">
        <f t="shared" si="2"/>
        <v>0</v>
      </c>
    </row>
    <row r="96" spans="1:12" x14ac:dyDescent="0.25">
      <c r="A96" s="12"/>
      <c r="B96" s="16"/>
      <c r="C96" s="220" t="s">
        <v>64</v>
      </c>
      <c r="D96" s="15">
        <f>aprile!AN96</f>
        <v>0</v>
      </c>
      <c r="E96" s="15">
        <f>maggio!AP96</f>
        <v>0</v>
      </c>
      <c r="F96" s="15">
        <f>giugno!AP96</f>
        <v>0</v>
      </c>
      <c r="G96" s="15">
        <f>luglio!AP96</f>
        <v>0</v>
      </c>
      <c r="H96" s="15">
        <f>agosto!AP96</f>
        <v>0</v>
      </c>
      <c r="I96" s="15">
        <f>settembre!AP96</f>
        <v>0</v>
      </c>
      <c r="J96" s="277">
        <f t="shared" si="2"/>
        <v>0</v>
      </c>
    </row>
    <row r="97" spans="1:10" x14ac:dyDescent="0.25">
      <c r="A97" s="12"/>
      <c r="B97" s="16"/>
      <c r="C97" s="30" t="s">
        <v>65</v>
      </c>
      <c r="D97" s="15">
        <f>aprile!AN97</f>
        <v>65664</v>
      </c>
      <c r="E97" s="15">
        <f>maggio!AP97</f>
        <v>348191.99999999977</v>
      </c>
      <c r="F97" s="15">
        <f>giugno!AP97</f>
        <v>361152.00000000023</v>
      </c>
      <c r="G97" s="15">
        <f>luglio!AP97</f>
        <v>333936.00000000012</v>
      </c>
      <c r="H97" s="15">
        <f>agosto!AP97</f>
        <v>360287.99999999977</v>
      </c>
      <c r="I97" s="15">
        <f>settembre!AP97</f>
        <v>263088</v>
      </c>
      <c r="J97" s="277">
        <f t="shared" si="2"/>
        <v>1732319.9999999998</v>
      </c>
    </row>
    <row r="98" spans="1:10" x14ac:dyDescent="0.25">
      <c r="A98" s="12"/>
      <c r="B98" s="16"/>
      <c r="C98" s="30" t="s">
        <v>66</v>
      </c>
      <c r="D98" s="15">
        <f>aprile!AN98</f>
        <v>55296</v>
      </c>
      <c r="E98" s="15">
        <f>maggio!AP98</f>
        <v>270431.99999999994</v>
      </c>
      <c r="F98" s="15">
        <f>giugno!AP98</f>
        <v>257472.00000000012</v>
      </c>
      <c r="G98" s="15">
        <f>luglio!AP98</f>
        <v>216432.00000000006</v>
      </c>
      <c r="H98" s="15">
        <f>agosto!AP98</f>
        <v>172799.99999999997</v>
      </c>
      <c r="I98" s="15">
        <f>settembre!AP98</f>
        <v>136079.99999999997</v>
      </c>
      <c r="J98" s="277">
        <f t="shared" si="2"/>
        <v>1108512</v>
      </c>
    </row>
    <row r="99" spans="1:10" x14ac:dyDescent="0.25">
      <c r="A99" s="12"/>
      <c r="B99" s="16"/>
      <c r="C99" s="30" t="s">
        <v>67</v>
      </c>
      <c r="D99" s="15">
        <f>aprile!AN99</f>
        <v>50112</v>
      </c>
      <c r="E99" s="15">
        <f>maggio!AP99</f>
        <v>267840.00000000012</v>
      </c>
      <c r="F99" s="15">
        <f>giugno!AP99</f>
        <v>283391.99999999994</v>
      </c>
      <c r="G99" s="15">
        <f>luglio!AP99</f>
        <v>246672.00000000003</v>
      </c>
      <c r="H99" s="15">
        <f>agosto!AP99</f>
        <v>226368.00000000009</v>
      </c>
      <c r="I99" s="15">
        <f>settembre!AP99</f>
        <v>172367.99999999997</v>
      </c>
      <c r="J99" s="277">
        <f t="shared" si="2"/>
        <v>1246752</v>
      </c>
    </row>
    <row r="100" spans="1:10" x14ac:dyDescent="0.25">
      <c r="A100" s="12"/>
      <c r="B100" s="16"/>
      <c r="C100" s="30" t="s">
        <v>68</v>
      </c>
      <c r="D100" s="15">
        <f>aprile!AN100</f>
        <v>50112</v>
      </c>
      <c r="E100" s="15">
        <f>maggio!AP100</f>
        <v>267840.00000000012</v>
      </c>
      <c r="F100" s="15">
        <f>giugno!AP100</f>
        <v>302400.00000000017</v>
      </c>
      <c r="G100" s="15">
        <f>luglio!AP100</f>
        <v>276912.00000000017</v>
      </c>
      <c r="H100" s="15">
        <f>agosto!AP100</f>
        <v>279936.00000000017</v>
      </c>
      <c r="I100" s="15">
        <f>settembre!AP100</f>
        <v>208656.00000000009</v>
      </c>
      <c r="J100" s="277">
        <f t="shared" si="2"/>
        <v>1385856.0000000007</v>
      </c>
    </row>
    <row r="101" spans="1:10" x14ac:dyDescent="0.25">
      <c r="A101" s="12"/>
      <c r="B101" s="16"/>
      <c r="C101" s="30" t="s">
        <v>69</v>
      </c>
      <c r="D101" s="15">
        <f>aprile!AN101</f>
        <v>55296</v>
      </c>
      <c r="E101" s="15">
        <f>maggio!AP101</f>
        <v>294623.99999999994</v>
      </c>
      <c r="F101" s="15">
        <f>giugno!AP101</f>
        <v>309312.00000000017</v>
      </c>
      <c r="G101" s="15">
        <f>luglio!AP101</f>
        <v>276912.00000000017</v>
      </c>
      <c r="H101" s="15">
        <f>agosto!AP101</f>
        <v>279936.00000000017</v>
      </c>
      <c r="I101" s="15">
        <f>settembre!AP101</f>
        <v>208656.00000000009</v>
      </c>
      <c r="J101" s="277">
        <f t="shared" si="2"/>
        <v>1424736.0000000005</v>
      </c>
    </row>
    <row r="102" spans="1:10" x14ac:dyDescent="0.25">
      <c r="A102" s="12"/>
      <c r="B102" s="16"/>
      <c r="C102" s="30" t="s">
        <v>70</v>
      </c>
      <c r="D102" s="15">
        <f>aprile!AN102</f>
        <v>96767.999999999985</v>
      </c>
      <c r="E102" s="15">
        <f>maggio!AP102</f>
        <v>508896.00000000029</v>
      </c>
      <c r="F102" s="15">
        <f>giugno!AP102</f>
        <v>478655.99999999994</v>
      </c>
      <c r="G102" s="15">
        <f>luglio!AP102</f>
        <v>409967.99999999988</v>
      </c>
      <c r="H102" s="15">
        <f>agosto!AP102</f>
        <v>360287.99999999977</v>
      </c>
      <c r="I102" s="15">
        <f>settembre!AP102</f>
        <v>263088</v>
      </c>
      <c r="J102" s="277">
        <f t="shared" si="2"/>
        <v>2117664</v>
      </c>
    </row>
    <row r="103" spans="1:10" x14ac:dyDescent="0.25">
      <c r="A103" s="12"/>
      <c r="B103" s="16"/>
      <c r="C103" s="32" t="s">
        <v>71</v>
      </c>
      <c r="D103" s="15">
        <f>aprile!AN103</f>
        <v>4320</v>
      </c>
      <c r="E103" s="15">
        <f>maggio!AP103</f>
        <v>26784.000000000011</v>
      </c>
      <c r="F103" s="15">
        <f>giugno!AP103</f>
        <v>69120.000000000044</v>
      </c>
      <c r="G103" s="15">
        <f>luglio!AP103</f>
        <v>35856.000000000015</v>
      </c>
      <c r="H103" s="15">
        <f>agosto!AP103</f>
        <v>38880.000000000022</v>
      </c>
      <c r="I103" s="15">
        <f>settembre!AP103</f>
        <v>45360.000000000015</v>
      </c>
      <c r="J103" s="277">
        <f t="shared" si="2"/>
        <v>220320.00000000012</v>
      </c>
    </row>
    <row r="104" spans="1:10" x14ac:dyDescent="0.25">
      <c r="A104" s="12"/>
      <c r="B104" s="16"/>
      <c r="C104" s="32" t="s">
        <v>72</v>
      </c>
      <c r="D104" s="15">
        <f>aprile!AN104</f>
        <v>19008.000000000004</v>
      </c>
      <c r="E104" s="15">
        <f>maggio!AP104</f>
        <v>107136.00000000004</v>
      </c>
      <c r="F104" s="15">
        <f>giugno!AP104</f>
        <v>146880.00000000009</v>
      </c>
      <c r="G104" s="15">
        <f>luglio!AP104</f>
        <v>112752.00000000006</v>
      </c>
      <c r="H104" s="15">
        <f>agosto!AP104</f>
        <v>92448.000000000044</v>
      </c>
      <c r="I104" s="15">
        <f>settembre!AP104</f>
        <v>81648.000000000029</v>
      </c>
      <c r="J104" s="277">
        <f t="shared" si="2"/>
        <v>559872.00000000023</v>
      </c>
    </row>
    <row r="105" spans="1:10" x14ac:dyDescent="0.25">
      <c r="A105" s="12"/>
      <c r="B105" s="16"/>
      <c r="C105" s="32" t="s">
        <v>73</v>
      </c>
      <c r="D105" s="15">
        <f>aprile!AN105</f>
        <v>1728</v>
      </c>
      <c r="E105" s="15">
        <f>maggio!AP105</f>
        <v>13392.000000000005</v>
      </c>
      <c r="F105" s="15">
        <f>giugno!AP105</f>
        <v>37152.000000000022</v>
      </c>
      <c r="G105" s="15">
        <f>luglio!AP105</f>
        <v>6048.0000000000009</v>
      </c>
      <c r="H105" s="15">
        <f>agosto!AP105</f>
        <v>12096.000000000002</v>
      </c>
      <c r="I105" s="15">
        <f>settembre!AP105</f>
        <v>27216.000000000015</v>
      </c>
      <c r="J105" s="277">
        <f t="shared" si="2"/>
        <v>97632.000000000044</v>
      </c>
    </row>
    <row r="106" spans="1:10" x14ac:dyDescent="0.25">
      <c r="A106" s="12"/>
      <c r="B106" s="16"/>
      <c r="C106" s="32" t="s">
        <v>74</v>
      </c>
      <c r="D106" s="15">
        <f>aprile!AN106</f>
        <v>34560</v>
      </c>
      <c r="E106" s="15">
        <f>maggio!AP106</f>
        <v>187488.00000000006</v>
      </c>
      <c r="F106" s="15">
        <f>giugno!AP106</f>
        <v>148608.00000000009</v>
      </c>
      <c r="G106" s="15">
        <f>luglio!AP106</f>
        <v>89424.000000000044</v>
      </c>
      <c r="H106" s="15">
        <f>agosto!AP106</f>
        <v>92448.000000000044</v>
      </c>
      <c r="I106" s="15">
        <f>settembre!AP106</f>
        <v>81648.000000000029</v>
      </c>
      <c r="J106" s="277">
        <f t="shared" si="2"/>
        <v>634176.00000000023</v>
      </c>
    </row>
    <row r="107" spans="1:10" x14ac:dyDescent="0.25">
      <c r="A107" s="12"/>
      <c r="B107" s="16"/>
      <c r="C107" s="32" t="s">
        <v>75</v>
      </c>
      <c r="D107" s="15">
        <f>aprile!AN107</f>
        <v>1728</v>
      </c>
      <c r="E107" s="15">
        <f>maggio!AP107</f>
        <v>36720</v>
      </c>
      <c r="F107" s="15">
        <f>giugno!AP107</f>
        <v>95040.000000000029</v>
      </c>
      <c r="G107" s="15">
        <f>luglio!AP107</f>
        <v>57456.000000000029</v>
      </c>
      <c r="H107" s="15">
        <f>agosto!AP107</f>
        <v>25488</v>
      </c>
      <c r="I107" s="15">
        <f>settembre!AP107</f>
        <v>36288.000000000007</v>
      </c>
      <c r="J107" s="277">
        <f t="shared" si="2"/>
        <v>252720.00000000006</v>
      </c>
    </row>
    <row r="108" spans="1:10" x14ac:dyDescent="0.25">
      <c r="A108" s="12"/>
      <c r="B108" s="16"/>
      <c r="C108" s="32" t="s">
        <v>76</v>
      </c>
      <c r="D108" s="15">
        <f>aprile!AN108</f>
        <v>12095.999999999998</v>
      </c>
      <c r="E108" s="15">
        <f>maggio!AP108</f>
        <v>64368.000000000029</v>
      </c>
      <c r="F108" s="15">
        <f>giugno!AP108</f>
        <v>92448.000000000029</v>
      </c>
      <c r="G108" s="15">
        <f>luglio!AP108</f>
        <v>62640.000000000036</v>
      </c>
      <c r="H108" s="15">
        <f>agosto!AP108</f>
        <v>65664.000000000029</v>
      </c>
      <c r="I108" s="15">
        <f>settembre!AP108</f>
        <v>63504.000000000036</v>
      </c>
      <c r="J108" s="277">
        <f t="shared" si="2"/>
        <v>360720.00000000017</v>
      </c>
    </row>
    <row r="109" spans="1:10" x14ac:dyDescent="0.25">
      <c r="A109" s="12"/>
      <c r="B109" s="16"/>
      <c r="C109" s="32" t="s">
        <v>77</v>
      </c>
      <c r="D109" s="15">
        <f>aprile!AN109</f>
        <v>6912</v>
      </c>
      <c r="E109" s="15">
        <f>maggio!AP109</f>
        <v>37584.000000000022</v>
      </c>
      <c r="F109" s="15">
        <f>giugno!AP109</f>
        <v>47520.000000000015</v>
      </c>
      <c r="G109" s="15">
        <f>luglio!AP109</f>
        <v>10800</v>
      </c>
      <c r="H109" s="15">
        <f>agosto!AP109</f>
        <v>25488</v>
      </c>
      <c r="I109" s="15">
        <f>settembre!AP109</f>
        <v>36288.000000000007</v>
      </c>
      <c r="J109" s="277">
        <f t="shared" si="2"/>
        <v>164592.00000000003</v>
      </c>
    </row>
    <row r="110" spans="1:10" x14ac:dyDescent="0.25">
      <c r="A110" s="12"/>
      <c r="B110" s="16"/>
      <c r="C110" s="32" t="s">
        <v>78</v>
      </c>
      <c r="D110" s="15">
        <f>aprile!AN110</f>
        <v>22463.999999999996</v>
      </c>
      <c r="E110" s="15">
        <f>maggio!AP110</f>
        <v>117936.00000000004</v>
      </c>
      <c r="F110" s="15">
        <f>giugno!AP110</f>
        <v>115775.99999999999</v>
      </c>
      <c r="G110" s="15">
        <f>luglio!AP110</f>
        <v>76032.000000000044</v>
      </c>
      <c r="H110" s="15">
        <f>agosto!AP110</f>
        <v>79056.000000000044</v>
      </c>
      <c r="I110" s="15">
        <f>settembre!AP110</f>
        <v>72576.000000000015</v>
      </c>
      <c r="J110" s="277">
        <f t="shared" si="2"/>
        <v>483840.00000000012</v>
      </c>
    </row>
    <row r="111" spans="1:10" x14ac:dyDescent="0.25">
      <c r="A111" s="12"/>
      <c r="B111" s="16"/>
      <c r="C111" s="32" t="s">
        <v>79</v>
      </c>
      <c r="D111" s="15">
        <f>aprile!AN111</f>
        <v>22463.999999999996</v>
      </c>
      <c r="E111" s="15">
        <f>maggio!AP111</f>
        <v>117936.00000000004</v>
      </c>
      <c r="F111" s="15">
        <f>giugno!AP111</f>
        <v>144288.00000000006</v>
      </c>
      <c r="G111" s="15">
        <f>luglio!AP111</f>
        <v>112752.00000000006</v>
      </c>
      <c r="H111" s="15">
        <f>agosto!AP111</f>
        <v>92448.000000000044</v>
      </c>
      <c r="I111" s="15">
        <f>settembre!AP111</f>
        <v>81648.000000000029</v>
      </c>
      <c r="J111" s="277">
        <f t="shared" si="2"/>
        <v>571536.00000000023</v>
      </c>
    </row>
    <row r="112" spans="1:10" x14ac:dyDescent="0.25">
      <c r="A112" s="12"/>
      <c r="B112" s="16"/>
      <c r="C112" s="32" t="s">
        <v>80</v>
      </c>
      <c r="D112" s="15">
        <f>aprile!AN112</f>
        <v>17280</v>
      </c>
      <c r="E112" s="15">
        <f>maggio!AP112</f>
        <v>91152.000000000058</v>
      </c>
      <c r="F112" s="15">
        <f>giugno!AP112</f>
        <v>118368.00000000007</v>
      </c>
      <c r="G112" s="15">
        <f>luglio!AP112</f>
        <v>85968.000000000044</v>
      </c>
      <c r="H112" s="15">
        <f>agosto!AP112</f>
        <v>65664.000000000029</v>
      </c>
      <c r="I112" s="15">
        <f>settembre!AP112</f>
        <v>63504.000000000036</v>
      </c>
      <c r="J112" s="277">
        <f t="shared" si="2"/>
        <v>441936.00000000029</v>
      </c>
    </row>
    <row r="113" spans="1:12" x14ac:dyDescent="0.25">
      <c r="A113" s="12"/>
      <c r="B113" s="16"/>
      <c r="C113" s="32" t="s">
        <v>81</v>
      </c>
      <c r="D113" s="15">
        <f>aprile!AN113</f>
        <v>6912</v>
      </c>
      <c r="E113" s="15">
        <f>maggio!AP113</f>
        <v>37584.000000000022</v>
      </c>
      <c r="F113" s="15">
        <f>giugno!AP113</f>
        <v>57024.000000000029</v>
      </c>
      <c r="G113" s="15">
        <f>luglio!AP113</f>
        <v>22464.000000000011</v>
      </c>
      <c r="H113" s="15">
        <f>agosto!AP113</f>
        <v>25488</v>
      </c>
      <c r="I113" s="15">
        <f>settembre!AP113</f>
        <v>36288.000000000007</v>
      </c>
      <c r="J113" s="277">
        <f t="shared" si="2"/>
        <v>185760.00000000006</v>
      </c>
    </row>
    <row r="114" spans="1:12" x14ac:dyDescent="0.25">
      <c r="A114" s="12"/>
      <c r="B114" s="16"/>
      <c r="C114" s="32" t="s">
        <v>82</v>
      </c>
      <c r="D114" s="15">
        <f>aprile!AN114</f>
        <v>22463.999999999996</v>
      </c>
      <c r="E114" s="15">
        <f>maggio!AP114</f>
        <v>117936.00000000004</v>
      </c>
      <c r="F114" s="15">
        <f>giugno!AP114</f>
        <v>163296.00000000009</v>
      </c>
      <c r="G114" s="15">
        <f>luglio!AP114</f>
        <v>142992.00000000009</v>
      </c>
      <c r="H114" s="15">
        <f>agosto!AP114</f>
        <v>146015.99999999997</v>
      </c>
      <c r="I114" s="15">
        <f>settembre!AP114</f>
        <v>117935.99999999994</v>
      </c>
      <c r="J114" s="277">
        <f t="shared" si="2"/>
        <v>710640.00000000023</v>
      </c>
    </row>
    <row r="115" spans="1:12" x14ac:dyDescent="0.25">
      <c r="A115" s="12"/>
      <c r="B115" s="16"/>
      <c r="C115" s="32" t="s">
        <v>83</v>
      </c>
      <c r="D115" s="15">
        <f>aprile!AN115</f>
        <v>4320</v>
      </c>
      <c r="E115" s="15">
        <f>maggio!AP115</f>
        <v>26784.000000000011</v>
      </c>
      <c r="F115" s="15">
        <f>giugno!AP115</f>
        <v>47520.000000000015</v>
      </c>
      <c r="G115" s="15">
        <f>luglio!AP115</f>
        <v>10800</v>
      </c>
      <c r="H115" s="15">
        <f>agosto!AP115</f>
        <v>25488</v>
      </c>
      <c r="I115" s="15">
        <f>settembre!AP115</f>
        <v>36288.000000000007</v>
      </c>
      <c r="J115" s="277">
        <f t="shared" si="2"/>
        <v>151200.00000000003</v>
      </c>
    </row>
    <row r="116" spans="1:12" x14ac:dyDescent="0.25">
      <c r="A116" s="12"/>
      <c r="B116" s="16"/>
      <c r="C116" s="32" t="s">
        <v>84</v>
      </c>
      <c r="D116" s="15">
        <f>aprile!AN116</f>
        <v>6912</v>
      </c>
      <c r="E116" s="15">
        <f>maggio!AP116</f>
        <v>37584.000000000022</v>
      </c>
      <c r="F116" s="15">
        <f>giugno!AP116</f>
        <v>57024.000000000029</v>
      </c>
      <c r="G116" s="15">
        <f>luglio!AP116</f>
        <v>22464.000000000011</v>
      </c>
      <c r="H116" s="15">
        <f>agosto!AP116</f>
        <v>25488</v>
      </c>
      <c r="I116" s="15">
        <f>settembre!AP116</f>
        <v>36288.000000000007</v>
      </c>
      <c r="J116" s="277">
        <f t="shared" si="2"/>
        <v>185760.00000000006</v>
      </c>
    </row>
    <row r="117" spans="1:12" x14ac:dyDescent="0.25">
      <c r="A117" s="12"/>
      <c r="B117" s="16"/>
      <c r="C117" s="32" t="s">
        <v>85</v>
      </c>
      <c r="D117" s="15">
        <f>aprile!AN117</f>
        <v>9504.0000000000018</v>
      </c>
      <c r="E117" s="15">
        <f>maggio!AP117</f>
        <v>53568.000000000022</v>
      </c>
      <c r="F117" s="15">
        <f>giugno!AP117</f>
        <v>73440.000000000044</v>
      </c>
      <c r="G117" s="15">
        <f>luglio!AP117</f>
        <v>34128.000000000015</v>
      </c>
      <c r="H117" s="15">
        <f>agosto!AP117</f>
        <v>25488</v>
      </c>
      <c r="I117" s="15">
        <f>settembre!AP117</f>
        <v>36288.000000000007</v>
      </c>
      <c r="J117" s="277">
        <f t="shared" si="2"/>
        <v>232416.00000000006</v>
      </c>
    </row>
    <row r="118" spans="1:12" x14ac:dyDescent="0.25">
      <c r="A118" s="12"/>
      <c r="B118" s="16"/>
      <c r="C118" s="32" t="s">
        <v>86</v>
      </c>
      <c r="D118" s="15">
        <f>aprile!AN118</f>
        <v>12095.999999999998</v>
      </c>
      <c r="E118" s="15">
        <f>maggio!AP118</f>
        <v>64368.000000000029</v>
      </c>
      <c r="F118" s="15">
        <f>giugno!AP118</f>
        <v>73440.000000000044</v>
      </c>
      <c r="G118" s="15">
        <f>luglio!AP118</f>
        <v>34128.000000000015</v>
      </c>
      <c r="H118" s="15">
        <f>agosto!AP118</f>
        <v>25488</v>
      </c>
      <c r="I118" s="15">
        <f>settembre!AP118</f>
        <v>36288.000000000007</v>
      </c>
      <c r="J118" s="277">
        <f t="shared" si="2"/>
        <v>245808.00000000006</v>
      </c>
    </row>
    <row r="119" spans="1:12" x14ac:dyDescent="0.25">
      <c r="A119" s="12"/>
      <c r="B119" s="16"/>
      <c r="C119" s="32" t="s">
        <v>87</v>
      </c>
      <c r="D119" s="15">
        <f>aprile!AN119</f>
        <v>55296</v>
      </c>
      <c r="E119" s="15">
        <f>maggio!AP119</f>
        <v>294623.99999999994</v>
      </c>
      <c r="F119" s="15">
        <f>giugno!AP119</f>
        <v>366335.99999999988</v>
      </c>
      <c r="G119" s="15">
        <f>luglio!AP119</f>
        <v>346895.99999999983</v>
      </c>
      <c r="H119" s="15">
        <f>agosto!AP119</f>
        <v>279936.00000000017</v>
      </c>
      <c r="I119" s="15">
        <f>settembre!AP119</f>
        <v>208656.00000000009</v>
      </c>
      <c r="J119" s="277">
        <f t="shared" si="2"/>
        <v>1551743.9999999998</v>
      </c>
    </row>
    <row r="120" spans="1:12" x14ac:dyDescent="0.25">
      <c r="A120" s="12"/>
      <c r="B120" s="16"/>
      <c r="C120" s="32" t="s">
        <v>88</v>
      </c>
      <c r="D120" s="15">
        <f>aprile!AN120</f>
        <v>1728</v>
      </c>
      <c r="E120" s="15">
        <f>maggio!AP120</f>
        <v>13392.000000000005</v>
      </c>
      <c r="F120" s="15">
        <f>giugno!AP120</f>
        <v>25056.000000000007</v>
      </c>
      <c r="G120" s="15">
        <f>luglio!AP120</f>
        <v>4751.9999999999991</v>
      </c>
      <c r="H120" s="15">
        <f>agosto!AP120</f>
        <v>25488</v>
      </c>
      <c r="I120" s="15">
        <f>settembre!AP120</f>
        <v>36288.000000000007</v>
      </c>
      <c r="J120" s="277">
        <f t="shared" si="2"/>
        <v>106704.00000000003</v>
      </c>
    </row>
    <row r="121" spans="1:12" x14ac:dyDescent="0.25">
      <c r="A121" s="12"/>
      <c r="B121" s="16"/>
      <c r="C121" s="32" t="s">
        <v>89</v>
      </c>
      <c r="D121" s="15">
        <f>aprile!AN121</f>
        <v>74304.000000000015</v>
      </c>
      <c r="E121" s="15">
        <f>maggio!AP121</f>
        <v>385775.99999999988</v>
      </c>
      <c r="F121" s="15">
        <f>giugno!AP121</f>
        <v>520127.99999999994</v>
      </c>
      <c r="G121" s="15">
        <f>luglio!AP121</f>
        <v>466560.00000000006</v>
      </c>
      <c r="H121" s="15">
        <f>agosto!AP121</f>
        <v>413855.99999999983</v>
      </c>
      <c r="I121" s="15">
        <f>settembre!AP121</f>
        <v>299376</v>
      </c>
      <c r="J121" s="277">
        <f t="shared" si="2"/>
        <v>2159999.9999999995</v>
      </c>
    </row>
    <row r="122" spans="1:12" x14ac:dyDescent="0.25">
      <c r="A122" s="12"/>
      <c r="B122" s="16"/>
      <c r="C122" s="32" t="s">
        <v>90</v>
      </c>
      <c r="D122" s="15">
        <f>aprile!AN122</f>
        <v>6912</v>
      </c>
      <c r="E122" s="15">
        <f>maggio!AP122</f>
        <v>37584.000000000022</v>
      </c>
      <c r="F122" s="15">
        <f>giugno!AP122</f>
        <v>38016.000000000022</v>
      </c>
      <c r="G122" s="15">
        <f>luglio!AP122</f>
        <v>7776.0000000000018</v>
      </c>
      <c r="H122" s="15">
        <f>agosto!AP122</f>
        <v>25488</v>
      </c>
      <c r="I122" s="15">
        <f>settembre!AP122</f>
        <v>36288.000000000007</v>
      </c>
      <c r="J122" s="281">
        <f t="shared" si="2"/>
        <v>152064.00000000006</v>
      </c>
    </row>
    <row r="123" spans="1:12" x14ac:dyDescent="0.25">
      <c r="A123" s="12"/>
      <c r="B123" s="16"/>
      <c r="C123" s="32" t="s">
        <v>91</v>
      </c>
      <c r="D123" s="15">
        <f>aprile!AN123</f>
        <v>38016.000000000007</v>
      </c>
      <c r="E123" s="15">
        <f>maggio!AP123</f>
        <v>210384.00000000003</v>
      </c>
      <c r="F123" s="15">
        <f>giugno!AP123</f>
        <v>209952</v>
      </c>
      <c r="G123" s="15">
        <f>luglio!AP123</f>
        <v>241920.00000000006</v>
      </c>
      <c r="H123" s="15">
        <f>agosto!AP123</f>
        <v>212543.99999999991</v>
      </c>
      <c r="I123" s="15">
        <f>settembre!AP123</f>
        <v>175392.00000000006</v>
      </c>
      <c r="J123" s="280">
        <f t="shared" si="2"/>
        <v>1088208</v>
      </c>
      <c r="K123" s="279"/>
    </row>
    <row r="124" spans="1:12" x14ac:dyDescent="0.25">
      <c r="A124" s="12"/>
      <c r="B124" s="16"/>
      <c r="C124" s="32" t="s">
        <v>92</v>
      </c>
      <c r="D124" s="15">
        <f>aprile!AN124</f>
        <v>131328</v>
      </c>
      <c r="E124" s="15">
        <f>maggio!AP124</f>
        <v>680399.99999999988</v>
      </c>
      <c r="F124" s="15">
        <f>giugno!AP124</f>
        <v>717119.99999999977</v>
      </c>
      <c r="G124" s="15">
        <f>luglio!AP124</f>
        <v>859680.00000000023</v>
      </c>
      <c r="H124" s="15">
        <f>agosto!AP124</f>
        <v>460512.00000000029</v>
      </c>
      <c r="I124" s="15">
        <f>settembre!AP124</f>
        <v>211680.00000000009</v>
      </c>
      <c r="J124" s="280">
        <f t="shared" si="2"/>
        <v>3060720.0000000005</v>
      </c>
      <c r="K124" s="300">
        <f>J123+J124</f>
        <v>4148928.0000000005</v>
      </c>
      <c r="L124" s="282" t="s">
        <v>428</v>
      </c>
    </row>
    <row r="125" spans="1:12" x14ac:dyDescent="0.25">
      <c r="A125" s="12"/>
      <c r="B125" s="16"/>
      <c r="C125" s="32" t="s">
        <v>93</v>
      </c>
      <c r="D125" s="15">
        <f>aprile!AN125</f>
        <v>183168</v>
      </c>
      <c r="E125" s="15">
        <f>maggio!AP125</f>
        <v>1077840.0000000002</v>
      </c>
      <c r="F125" s="15">
        <f>giugno!AP125</f>
        <v>1175040.0000000007</v>
      </c>
      <c r="G125" s="15">
        <f>luglio!AP125</f>
        <v>1157760</v>
      </c>
      <c r="H125" s="15">
        <f>agosto!AP125</f>
        <v>613440.00000000047</v>
      </c>
      <c r="I125" s="15">
        <f>settembre!AP125</f>
        <v>453599.99999999983</v>
      </c>
      <c r="J125" s="277">
        <f t="shared" si="2"/>
        <v>4660848.0000000019</v>
      </c>
    </row>
    <row r="126" spans="1:12" x14ac:dyDescent="0.25">
      <c r="A126" s="12"/>
      <c r="B126" s="16"/>
      <c r="C126" s="34" t="s">
        <v>94</v>
      </c>
      <c r="D126" s="15">
        <f>aprile!AN126</f>
        <v>6912</v>
      </c>
      <c r="E126" s="15">
        <f>maggio!AP126</f>
        <v>37584.000000000022</v>
      </c>
      <c r="F126" s="15">
        <f>giugno!AP126</f>
        <v>47520.000000000015</v>
      </c>
      <c r="G126" s="15">
        <f>luglio!AP126</f>
        <v>9072</v>
      </c>
      <c r="H126" s="15">
        <f>agosto!AP126</f>
        <v>12096.000000000002</v>
      </c>
      <c r="I126" s="15">
        <f>settembre!AP126</f>
        <v>27216.000000000015</v>
      </c>
      <c r="J126" s="277">
        <f t="shared" si="2"/>
        <v>140400.00000000006</v>
      </c>
    </row>
    <row r="127" spans="1:12" x14ac:dyDescent="0.25">
      <c r="A127" s="12"/>
      <c r="B127" s="16"/>
      <c r="C127" s="220" t="s">
        <v>95</v>
      </c>
      <c r="D127" s="15">
        <f>aprile!AN127</f>
        <v>0</v>
      </c>
      <c r="E127" s="15">
        <f>maggio!AP127</f>
        <v>0</v>
      </c>
      <c r="F127" s="15">
        <f>giugno!AP127</f>
        <v>0</v>
      </c>
      <c r="G127" s="15">
        <f>luglio!AP127</f>
        <v>0</v>
      </c>
      <c r="H127" s="15">
        <f>agosto!AP127</f>
        <v>0</v>
      </c>
      <c r="I127" s="15">
        <f>settembre!AP127</f>
        <v>0</v>
      </c>
      <c r="J127" s="277">
        <f t="shared" si="2"/>
        <v>0</v>
      </c>
    </row>
    <row r="128" spans="1:12" x14ac:dyDescent="0.25">
      <c r="A128" s="12"/>
      <c r="B128" s="16"/>
      <c r="C128" s="34" t="s">
        <v>96</v>
      </c>
      <c r="D128" s="15">
        <f>aprile!AN128</f>
        <v>1728</v>
      </c>
      <c r="E128" s="15">
        <f>maggio!AP128</f>
        <v>13392.000000000005</v>
      </c>
      <c r="F128" s="15">
        <f>giugno!AP128</f>
        <v>37152.000000000022</v>
      </c>
      <c r="G128" s="15">
        <f>luglio!AP128</f>
        <v>6048.0000000000009</v>
      </c>
      <c r="H128" s="15">
        <f>agosto!AP128</f>
        <v>12096.000000000002</v>
      </c>
      <c r="I128" s="15">
        <f>settembre!AP128</f>
        <v>27216.000000000015</v>
      </c>
      <c r="J128" s="277">
        <f t="shared" si="2"/>
        <v>97632.000000000044</v>
      </c>
    </row>
    <row r="129" spans="1:10" x14ac:dyDescent="0.25">
      <c r="A129" s="12"/>
      <c r="B129" s="16"/>
      <c r="C129" s="34" t="s">
        <v>97</v>
      </c>
      <c r="D129" s="15">
        <f>aprile!AN129</f>
        <v>17280</v>
      </c>
      <c r="E129" s="15">
        <f>maggio!AP129</f>
        <v>91152.000000000058</v>
      </c>
      <c r="F129" s="15">
        <f>giugno!AP129</f>
        <v>120960.00000000004</v>
      </c>
      <c r="G129" s="15">
        <f>luglio!AP129</f>
        <v>51408.000000000015</v>
      </c>
      <c r="H129" s="15">
        <f>agosto!AP129</f>
        <v>65664.000000000029</v>
      </c>
      <c r="I129" s="15">
        <f>settembre!AP129</f>
        <v>63504.000000000036</v>
      </c>
      <c r="J129" s="277">
        <f t="shared" si="2"/>
        <v>409968.00000000017</v>
      </c>
    </row>
    <row r="130" spans="1:10" x14ac:dyDescent="0.25">
      <c r="A130" s="12"/>
      <c r="B130" s="16"/>
      <c r="C130" s="220" t="s">
        <v>98</v>
      </c>
      <c r="D130" s="15">
        <f>aprile!AN130</f>
        <v>0</v>
      </c>
      <c r="E130" s="15">
        <f>maggio!AP130</f>
        <v>0</v>
      </c>
      <c r="F130" s="15">
        <f>giugno!AP130</f>
        <v>0</v>
      </c>
      <c r="G130" s="15">
        <f>luglio!AP130</f>
        <v>0</v>
      </c>
      <c r="H130" s="15">
        <f>agosto!AP130</f>
        <v>0</v>
      </c>
      <c r="I130" s="15">
        <f>settembre!AP130</f>
        <v>0</v>
      </c>
      <c r="J130" s="277">
        <f t="shared" si="2"/>
        <v>0</v>
      </c>
    </row>
    <row r="131" spans="1:10" x14ac:dyDescent="0.25">
      <c r="A131" s="12"/>
      <c r="B131" s="16"/>
      <c r="C131" s="34" t="s">
        <v>99</v>
      </c>
      <c r="D131" s="15">
        <f>aprile!AN131</f>
        <v>6912</v>
      </c>
      <c r="E131" s="15">
        <f>maggio!AP131</f>
        <v>37584.000000000022</v>
      </c>
      <c r="F131" s="15">
        <f>giugno!AP131</f>
        <v>57024.000000000029</v>
      </c>
      <c r="G131" s="15">
        <f>luglio!AP131</f>
        <v>22464.000000000011</v>
      </c>
      <c r="H131" s="15">
        <f>agosto!AP131</f>
        <v>25488</v>
      </c>
      <c r="I131" s="15">
        <f>settembre!AP131</f>
        <v>36288.000000000007</v>
      </c>
      <c r="J131" s="277">
        <f t="shared" si="2"/>
        <v>185760.00000000006</v>
      </c>
    </row>
    <row r="132" spans="1:10" x14ac:dyDescent="0.25">
      <c r="A132" s="12"/>
      <c r="B132" s="16"/>
      <c r="C132" s="220" t="s">
        <v>100</v>
      </c>
      <c r="D132" s="15">
        <f>aprile!AN132</f>
        <v>0</v>
      </c>
      <c r="E132" s="15">
        <f>maggio!AP132</f>
        <v>0</v>
      </c>
      <c r="F132" s="15">
        <f>giugno!AP132</f>
        <v>0</v>
      </c>
      <c r="G132" s="15">
        <f>luglio!AP132</f>
        <v>0</v>
      </c>
      <c r="H132" s="15">
        <f>agosto!AP132</f>
        <v>0</v>
      </c>
      <c r="I132" s="15">
        <f>settembre!AP132</f>
        <v>0</v>
      </c>
      <c r="J132" s="277">
        <f t="shared" si="2"/>
        <v>0</v>
      </c>
    </row>
    <row r="133" spans="1:10" x14ac:dyDescent="0.25">
      <c r="A133" s="12"/>
      <c r="B133" s="16"/>
      <c r="C133" s="34" t="s">
        <v>101</v>
      </c>
      <c r="D133" s="15">
        <f>aprile!AN133</f>
        <v>1728</v>
      </c>
      <c r="E133" s="15">
        <f>maggio!AP133</f>
        <v>13392.000000000005</v>
      </c>
      <c r="F133" s="15">
        <f>giugno!AP133</f>
        <v>56160.000000000022</v>
      </c>
      <c r="G133" s="15">
        <f>luglio!AP133</f>
        <v>22464.000000000011</v>
      </c>
      <c r="H133" s="15">
        <f>agosto!AP133</f>
        <v>25488</v>
      </c>
      <c r="I133" s="15">
        <f>settembre!AP133</f>
        <v>36288.000000000007</v>
      </c>
      <c r="J133" s="277">
        <f t="shared" si="2"/>
        <v>155520.00000000006</v>
      </c>
    </row>
    <row r="134" spans="1:10" x14ac:dyDescent="0.25">
      <c r="A134" s="12"/>
      <c r="B134" s="16"/>
      <c r="C134" s="220" t="s">
        <v>102</v>
      </c>
      <c r="D134" s="15">
        <f>aprile!AN134</f>
        <v>0</v>
      </c>
      <c r="E134" s="15">
        <f>maggio!AP134</f>
        <v>0</v>
      </c>
      <c r="F134" s="15">
        <f>giugno!AP134</f>
        <v>0</v>
      </c>
      <c r="G134" s="15">
        <f>luglio!AP134</f>
        <v>0</v>
      </c>
      <c r="H134" s="15">
        <f>agosto!AP134</f>
        <v>0</v>
      </c>
      <c r="I134" s="15">
        <f>settembre!AP134</f>
        <v>0</v>
      </c>
      <c r="J134" s="277">
        <f t="shared" ref="J134:J157" si="3">SUM(D134:I134)</f>
        <v>0</v>
      </c>
    </row>
    <row r="135" spans="1:10" x14ac:dyDescent="0.25">
      <c r="A135" s="12"/>
      <c r="B135" s="16"/>
      <c r="C135" s="34" t="s">
        <v>103</v>
      </c>
      <c r="D135" s="15">
        <f>aprile!AN135</f>
        <v>10368.000000000002</v>
      </c>
      <c r="E135" s="15">
        <f>maggio!AP135</f>
        <v>13392.000000000005</v>
      </c>
      <c r="F135" s="15">
        <f>giugno!AP135</f>
        <v>56160.000000000022</v>
      </c>
      <c r="G135" s="15">
        <f>luglio!AP135</f>
        <v>22464.000000000011</v>
      </c>
      <c r="H135" s="15">
        <f>agosto!AP135</f>
        <v>25488</v>
      </c>
      <c r="I135" s="15">
        <f>settembre!AP135</f>
        <v>36288.000000000007</v>
      </c>
      <c r="J135" s="277">
        <f t="shared" si="3"/>
        <v>164160.00000000006</v>
      </c>
    </row>
    <row r="136" spans="1:10" x14ac:dyDescent="0.25">
      <c r="A136" s="12"/>
      <c r="B136" s="16"/>
      <c r="C136" s="34" t="s">
        <v>104</v>
      </c>
      <c r="D136" s="15">
        <f>aprile!AN136</f>
        <v>12095.999999999998</v>
      </c>
      <c r="E136" s="15">
        <f>maggio!AP136</f>
        <v>64368.000000000029</v>
      </c>
      <c r="F136" s="15">
        <f>giugno!AP136</f>
        <v>92448.000000000029</v>
      </c>
      <c r="G136" s="15">
        <f>luglio!AP136</f>
        <v>41904.000000000015</v>
      </c>
      <c r="H136" s="15">
        <f>agosto!AP136</f>
        <v>38880.000000000022</v>
      </c>
      <c r="I136" s="15">
        <f>settembre!AP136</f>
        <v>45360.000000000015</v>
      </c>
      <c r="J136" s="277">
        <f t="shared" si="3"/>
        <v>295056.00000000012</v>
      </c>
    </row>
    <row r="137" spans="1:10" x14ac:dyDescent="0.25">
      <c r="A137" s="12"/>
      <c r="B137" s="16"/>
      <c r="C137" s="220" t="s">
        <v>105</v>
      </c>
      <c r="D137" s="15">
        <f>aprile!AN137</f>
        <v>0</v>
      </c>
      <c r="E137" s="15">
        <f>maggio!AP137</f>
        <v>0</v>
      </c>
      <c r="F137" s="15">
        <f>giugno!AP137</f>
        <v>0</v>
      </c>
      <c r="G137" s="15">
        <f>luglio!AP137</f>
        <v>0</v>
      </c>
      <c r="H137" s="15">
        <f>agosto!AP137</f>
        <v>0</v>
      </c>
      <c r="I137" s="15">
        <f>settembre!AP137</f>
        <v>0</v>
      </c>
      <c r="J137" s="277">
        <f t="shared" si="3"/>
        <v>0</v>
      </c>
    </row>
    <row r="138" spans="1:10" x14ac:dyDescent="0.25">
      <c r="A138" s="12"/>
      <c r="B138" s="16"/>
      <c r="C138" s="34" t="s">
        <v>106</v>
      </c>
      <c r="D138" s="15">
        <f>aprile!AN138</f>
        <v>9504.0000000000018</v>
      </c>
      <c r="E138" s="15">
        <f>maggio!AP138</f>
        <v>53568.000000000022</v>
      </c>
      <c r="F138" s="15">
        <f>giugno!AP138</f>
        <v>63936.000000000029</v>
      </c>
      <c r="G138" s="15">
        <f>luglio!AP138</f>
        <v>40176.000000000029</v>
      </c>
      <c r="H138" s="15">
        <f>agosto!AP138</f>
        <v>52272.000000000036</v>
      </c>
      <c r="I138" s="15">
        <f>settembre!AP138</f>
        <v>54432.000000000029</v>
      </c>
      <c r="J138" s="277">
        <f t="shared" si="3"/>
        <v>273888.00000000012</v>
      </c>
    </row>
    <row r="139" spans="1:10" x14ac:dyDescent="0.25">
      <c r="A139" s="12"/>
      <c r="B139" s="16"/>
      <c r="C139" s="36" t="s">
        <v>107</v>
      </c>
      <c r="D139" s="15">
        <f>aprile!AN139</f>
        <v>1728</v>
      </c>
      <c r="E139" s="15">
        <f>maggio!AP139</f>
        <v>13392.000000000005</v>
      </c>
      <c r="F139" s="15">
        <f>giugno!AP139</f>
        <v>37152.000000000022</v>
      </c>
      <c r="G139" s="15">
        <f>luglio!AP139</f>
        <v>6048.0000000000009</v>
      </c>
      <c r="H139" s="15">
        <f>agosto!AP139</f>
        <v>12096.000000000002</v>
      </c>
      <c r="I139" s="15">
        <f>settembre!AP139</f>
        <v>27216.000000000015</v>
      </c>
      <c r="J139" s="277">
        <f t="shared" si="3"/>
        <v>97632.000000000044</v>
      </c>
    </row>
    <row r="140" spans="1:10" x14ac:dyDescent="0.25">
      <c r="A140" s="12"/>
      <c r="B140" s="16"/>
      <c r="C140" s="36" t="s">
        <v>108</v>
      </c>
      <c r="D140" s="15">
        <f>aprile!AN140</f>
        <v>17280</v>
      </c>
      <c r="E140" s="15">
        <f>maggio!AP140</f>
        <v>91152.000000000058</v>
      </c>
      <c r="F140" s="15">
        <f>giugno!AP140</f>
        <v>99360.000000000029</v>
      </c>
      <c r="G140" s="15">
        <f>luglio!AP140</f>
        <v>28512.000000000007</v>
      </c>
      <c r="H140" s="15">
        <f>agosto!AP140</f>
        <v>25488</v>
      </c>
      <c r="I140" s="15">
        <f>settembre!AP140</f>
        <v>36288.000000000007</v>
      </c>
      <c r="J140" s="277">
        <f t="shared" si="3"/>
        <v>298080.00000000012</v>
      </c>
    </row>
    <row r="141" spans="1:10" x14ac:dyDescent="0.25">
      <c r="A141" s="12"/>
      <c r="B141" s="16"/>
      <c r="C141" s="36" t="s">
        <v>109</v>
      </c>
      <c r="D141" s="15">
        <f>aprile!AN141</f>
        <v>12095.999999999998</v>
      </c>
      <c r="E141" s="15">
        <f>maggio!AP141</f>
        <v>64368.000000000029</v>
      </c>
      <c r="F141" s="15">
        <f>giugno!AP141</f>
        <v>63936.000000000029</v>
      </c>
      <c r="G141" s="15">
        <f>luglio!AP141</f>
        <v>11232</v>
      </c>
      <c r="H141" s="15">
        <f>agosto!AP141</f>
        <v>52272.000000000036</v>
      </c>
      <c r="I141" s="15">
        <f>settembre!AP141</f>
        <v>54432.000000000029</v>
      </c>
      <c r="J141" s="277">
        <f t="shared" si="3"/>
        <v>258336.00000000012</v>
      </c>
    </row>
    <row r="142" spans="1:10" x14ac:dyDescent="0.25">
      <c r="A142" s="12"/>
      <c r="B142" s="16"/>
      <c r="C142" s="220" t="s">
        <v>110</v>
      </c>
      <c r="D142" s="15">
        <f>aprile!AN142</f>
        <v>0</v>
      </c>
      <c r="E142" s="15">
        <f>maggio!AP142</f>
        <v>0</v>
      </c>
      <c r="F142" s="15">
        <f>giugno!AP142</f>
        <v>0</v>
      </c>
      <c r="G142" s="15">
        <f>luglio!AP142</f>
        <v>0</v>
      </c>
      <c r="H142" s="15">
        <f>agosto!AP142</f>
        <v>0</v>
      </c>
      <c r="I142" s="15">
        <f>settembre!AP142</f>
        <v>0</v>
      </c>
      <c r="J142" s="277">
        <f t="shared" si="3"/>
        <v>0</v>
      </c>
    </row>
    <row r="143" spans="1:10" x14ac:dyDescent="0.25">
      <c r="A143" s="12"/>
      <c r="B143" s="16"/>
      <c r="C143" s="220" t="s">
        <v>111</v>
      </c>
      <c r="D143" s="15">
        <f>aprile!AN143</f>
        <v>0</v>
      </c>
      <c r="E143" s="15">
        <f>maggio!AP143</f>
        <v>0</v>
      </c>
      <c r="F143" s="15">
        <f>giugno!AP143</f>
        <v>0</v>
      </c>
      <c r="G143" s="15">
        <f>luglio!AP143</f>
        <v>0</v>
      </c>
      <c r="H143" s="15">
        <f>agosto!AP143</f>
        <v>0</v>
      </c>
      <c r="I143" s="15">
        <f>settembre!AP143</f>
        <v>0</v>
      </c>
      <c r="J143" s="277">
        <f t="shared" si="3"/>
        <v>0</v>
      </c>
    </row>
    <row r="144" spans="1:10" x14ac:dyDescent="0.25">
      <c r="A144" s="12"/>
      <c r="B144" s="16"/>
      <c r="C144" s="220" t="s">
        <v>112</v>
      </c>
      <c r="D144" s="15">
        <f>aprile!AN144</f>
        <v>0</v>
      </c>
      <c r="E144" s="15">
        <f>maggio!AP144</f>
        <v>0</v>
      </c>
      <c r="F144" s="15">
        <f>giugno!AP144</f>
        <v>0</v>
      </c>
      <c r="G144" s="15">
        <f>luglio!AP144</f>
        <v>0</v>
      </c>
      <c r="H144" s="15">
        <f>agosto!AP144</f>
        <v>0</v>
      </c>
      <c r="I144" s="15">
        <f>settembre!AP144</f>
        <v>0</v>
      </c>
      <c r="J144" s="277">
        <f t="shared" si="3"/>
        <v>0</v>
      </c>
    </row>
    <row r="145" spans="1:10" x14ac:dyDescent="0.25">
      <c r="A145" s="12"/>
      <c r="B145" s="16"/>
      <c r="C145" s="36" t="s">
        <v>113</v>
      </c>
      <c r="D145" s="15">
        <f>aprile!AN145</f>
        <v>1728</v>
      </c>
      <c r="E145" s="15">
        <f>maggio!AP145</f>
        <v>13392.000000000005</v>
      </c>
      <c r="F145" s="15">
        <f>giugno!AP145</f>
        <v>46656.000000000015</v>
      </c>
      <c r="G145" s="15">
        <f>luglio!AP145</f>
        <v>6048.0000000000009</v>
      </c>
      <c r="H145" s="15">
        <f>agosto!AP145</f>
        <v>12096.000000000002</v>
      </c>
      <c r="I145" s="15">
        <f>settembre!AP145</f>
        <v>27216.000000000015</v>
      </c>
      <c r="J145" s="277">
        <f t="shared" si="3"/>
        <v>107136.00000000004</v>
      </c>
    </row>
    <row r="146" spans="1:10" x14ac:dyDescent="0.25">
      <c r="A146" s="12"/>
      <c r="B146" s="16"/>
      <c r="C146" s="36" t="s">
        <v>114</v>
      </c>
      <c r="D146" s="15">
        <f>aprile!AN146</f>
        <v>8640</v>
      </c>
      <c r="E146" s="15">
        <f>maggio!AP146</f>
        <v>53568.000000000022</v>
      </c>
      <c r="F146" s="15">
        <f>giugno!AP146</f>
        <v>73440.000000000044</v>
      </c>
      <c r="G146" s="15">
        <f>luglio!AP146</f>
        <v>22464.000000000011</v>
      </c>
      <c r="H146" s="15">
        <f>agosto!AP146</f>
        <v>25488</v>
      </c>
      <c r="I146" s="15">
        <f>settembre!AP146</f>
        <v>36288.000000000007</v>
      </c>
      <c r="J146" s="277">
        <f t="shared" si="3"/>
        <v>219888.00000000006</v>
      </c>
    </row>
    <row r="147" spans="1:10" x14ac:dyDescent="0.25">
      <c r="A147" s="12"/>
      <c r="B147" s="16"/>
      <c r="C147" s="36" t="s">
        <v>115</v>
      </c>
      <c r="D147" s="15">
        <f>aprile!AN147</f>
        <v>8640</v>
      </c>
      <c r="E147" s="15">
        <f>maggio!AP147</f>
        <v>53568.000000000022</v>
      </c>
      <c r="F147" s="15">
        <f>giugno!AP147</f>
        <v>63936.000000000029</v>
      </c>
      <c r="G147" s="15">
        <f>luglio!AP147</f>
        <v>9072</v>
      </c>
      <c r="H147" s="15">
        <f>agosto!AP147</f>
        <v>18143.999999999996</v>
      </c>
      <c r="I147" s="15">
        <f>settembre!AP147</f>
        <v>36288.000000000007</v>
      </c>
      <c r="J147" s="277">
        <f t="shared" si="3"/>
        <v>189648.00000000006</v>
      </c>
    </row>
    <row r="148" spans="1:10" x14ac:dyDescent="0.25">
      <c r="A148" s="12"/>
      <c r="B148" s="16"/>
      <c r="C148" s="36" t="s">
        <v>116</v>
      </c>
      <c r="D148" s="15">
        <f>aprile!AN148</f>
        <v>6912</v>
      </c>
      <c r="E148" s="15">
        <f>maggio!AP148</f>
        <v>37584.000000000022</v>
      </c>
      <c r="F148" s="15">
        <f>giugno!AP148</f>
        <v>38016.000000000022</v>
      </c>
      <c r="G148" s="15">
        <f>luglio!AP148</f>
        <v>3024.0000000000005</v>
      </c>
      <c r="H148" s="15">
        <f>agosto!AP148</f>
        <v>18143.999999999996</v>
      </c>
      <c r="I148" s="15">
        <f>settembre!AP148</f>
        <v>36288.000000000007</v>
      </c>
      <c r="J148" s="277">
        <f t="shared" si="3"/>
        <v>139968.00000000006</v>
      </c>
    </row>
    <row r="149" spans="1:10" x14ac:dyDescent="0.25">
      <c r="A149" s="12"/>
      <c r="B149" s="16"/>
      <c r="C149" s="220" t="s">
        <v>117</v>
      </c>
      <c r="D149" s="15">
        <f>aprile!AN149</f>
        <v>0</v>
      </c>
      <c r="E149" s="15">
        <f>maggio!AP149</f>
        <v>0</v>
      </c>
      <c r="F149" s="15">
        <f>giugno!AP149</f>
        <v>0</v>
      </c>
      <c r="G149" s="15">
        <f>luglio!AP149</f>
        <v>0</v>
      </c>
      <c r="H149" s="15">
        <f>agosto!AP149</f>
        <v>0</v>
      </c>
      <c r="I149" s="15">
        <f>settembre!AP149</f>
        <v>0</v>
      </c>
      <c r="J149" s="277">
        <f t="shared" si="3"/>
        <v>0</v>
      </c>
    </row>
    <row r="150" spans="1:10" x14ac:dyDescent="0.25">
      <c r="A150" s="42"/>
      <c r="B150" s="16"/>
      <c r="C150" s="43"/>
      <c r="D150" s="15"/>
      <c r="E150" s="15"/>
      <c r="F150" s="15"/>
      <c r="G150" s="15"/>
      <c r="H150" s="15"/>
      <c r="I150" s="15"/>
      <c r="J150" s="278"/>
    </row>
    <row r="151" spans="1:10" ht="19.5" thickBot="1" x14ac:dyDescent="0.35">
      <c r="A151" s="42"/>
      <c r="B151" s="19"/>
      <c r="C151" s="268" t="s">
        <v>422</v>
      </c>
      <c r="D151" s="22">
        <f>aprile!AN151</f>
        <v>7484400</v>
      </c>
      <c r="E151" s="22">
        <f>maggio!AP151</f>
        <v>29531952</v>
      </c>
      <c r="F151" s="22">
        <f>giugno!AP151</f>
        <v>29266271.999999996</v>
      </c>
      <c r="G151" s="22">
        <f>luglio!AP151</f>
        <v>52926479.999999993</v>
      </c>
      <c r="H151" s="22">
        <f>agosto!AP151</f>
        <v>33228144.000000004</v>
      </c>
      <c r="I151" s="22">
        <f>settembre!AP151</f>
        <v>18857664</v>
      </c>
      <c r="J151" s="315">
        <f t="shared" si="3"/>
        <v>171294912</v>
      </c>
    </row>
    <row r="152" spans="1:10" ht="16.5" thickTop="1" thickBot="1" x14ac:dyDescent="0.3">
      <c r="A152" s="12"/>
      <c r="B152" s="8"/>
      <c r="C152" s="8"/>
      <c r="D152" s="5"/>
      <c r="E152" s="5"/>
      <c r="F152" s="5"/>
      <c r="G152" s="5"/>
      <c r="H152" s="15"/>
      <c r="I152" s="15"/>
      <c r="J152" s="5"/>
    </row>
    <row r="153" spans="1:10" ht="15.75" thickTop="1" x14ac:dyDescent="0.25">
      <c r="A153" s="12"/>
      <c r="B153" s="317" t="s">
        <v>118</v>
      </c>
      <c r="C153" s="24" t="s">
        <v>119</v>
      </c>
      <c r="D153" s="11">
        <f>aprile!AN153</f>
        <v>0</v>
      </c>
      <c r="E153" s="11">
        <f>maggio!AP153</f>
        <v>0</v>
      </c>
      <c r="F153" s="11">
        <f>giugno!AP153</f>
        <v>134784</v>
      </c>
      <c r="G153" s="11">
        <f>luglio!AP153</f>
        <v>404351.99999999983</v>
      </c>
      <c r="H153" s="11">
        <f>agosto!AP153</f>
        <v>89856</v>
      </c>
      <c r="I153" s="11">
        <f>settembre!AP153</f>
        <v>0</v>
      </c>
      <c r="J153" s="276">
        <f t="shared" si="3"/>
        <v>628991.99999999977</v>
      </c>
    </row>
    <row r="154" spans="1:10" x14ac:dyDescent="0.25">
      <c r="A154" s="12"/>
      <c r="B154" s="16"/>
      <c r="C154" s="17" t="s">
        <v>120</v>
      </c>
      <c r="D154" s="15">
        <f>aprile!AN154</f>
        <v>43200</v>
      </c>
      <c r="E154" s="15">
        <f>maggio!AP154</f>
        <v>0</v>
      </c>
      <c r="F154" s="15">
        <f>giugno!AP154</f>
        <v>86400</v>
      </c>
      <c r="G154" s="15">
        <f>luglio!AP154</f>
        <v>259200</v>
      </c>
      <c r="H154" s="15">
        <f>agosto!AP154</f>
        <v>86400</v>
      </c>
      <c r="I154" s="15">
        <f>settembre!AP154</f>
        <v>0</v>
      </c>
      <c r="J154" s="277">
        <f t="shared" si="3"/>
        <v>475200</v>
      </c>
    </row>
    <row r="155" spans="1:10" x14ac:dyDescent="0.25">
      <c r="A155" s="42"/>
      <c r="B155" s="16"/>
      <c r="C155" s="17" t="s">
        <v>121</v>
      </c>
      <c r="D155" s="15">
        <f>aprile!AN155</f>
        <v>41472</v>
      </c>
      <c r="E155" s="15">
        <f>maggio!AP155</f>
        <v>0</v>
      </c>
      <c r="F155" s="15">
        <f>giugno!AP155</f>
        <v>0</v>
      </c>
      <c r="G155" s="15">
        <f>luglio!AP155</f>
        <v>191807.99999999997</v>
      </c>
      <c r="H155" s="15">
        <f>agosto!AP155</f>
        <v>20736</v>
      </c>
      <c r="I155" s="15">
        <f>settembre!AP155</f>
        <v>0</v>
      </c>
      <c r="J155" s="277">
        <f t="shared" si="3"/>
        <v>254015.99999999997</v>
      </c>
    </row>
    <row r="156" spans="1:10" x14ac:dyDescent="0.25">
      <c r="A156" s="42"/>
      <c r="B156" s="16"/>
      <c r="C156" s="17"/>
      <c r="D156" s="15"/>
      <c r="E156" s="15"/>
      <c r="F156" s="15"/>
      <c r="G156" s="15"/>
      <c r="H156" s="15"/>
      <c r="I156" s="15"/>
      <c r="J156" s="278"/>
    </row>
    <row r="157" spans="1:10" ht="19.5" thickBot="1" x14ac:dyDescent="0.35">
      <c r="A157" s="39"/>
      <c r="B157" s="19"/>
      <c r="C157" s="269" t="s">
        <v>423</v>
      </c>
      <c r="D157" s="22">
        <f>aprile!AN157</f>
        <v>84672</v>
      </c>
      <c r="E157" s="22">
        <f>maggio!AP157</f>
        <v>0</v>
      </c>
      <c r="F157" s="22">
        <f>giugno!AP157</f>
        <v>221183.99999999997</v>
      </c>
      <c r="G157" s="22">
        <f>luglio!AP157</f>
        <v>855359.99999999977</v>
      </c>
      <c r="H157" s="22">
        <f>agosto!AP157</f>
        <v>196992.00000000003</v>
      </c>
      <c r="I157" s="22">
        <f>settembre!AP157</f>
        <v>0</v>
      </c>
      <c r="J157" s="315">
        <f t="shared" si="3"/>
        <v>1358207.9999999998</v>
      </c>
    </row>
    <row r="158" spans="1:10" ht="15.75" thickTop="1" x14ac:dyDescent="0.25">
      <c r="A158" s="8"/>
      <c r="B158" s="8"/>
      <c r="C158" s="274"/>
      <c r="D158" s="15"/>
      <c r="E158" s="15"/>
      <c r="F158" s="15"/>
      <c r="G158" s="15"/>
      <c r="H158" s="15"/>
      <c r="I158" s="15"/>
      <c r="J158" s="270"/>
    </row>
    <row r="159" spans="1:10" ht="15.75" thickBot="1" x14ac:dyDescent="0.3">
      <c r="A159" s="8"/>
      <c r="B159" s="8"/>
      <c r="C159" s="269"/>
      <c r="D159" s="275" t="s">
        <v>400</v>
      </c>
      <c r="E159" s="275" t="s">
        <v>407</v>
      </c>
      <c r="F159" s="275" t="s">
        <v>410</v>
      </c>
      <c r="G159" s="275" t="s">
        <v>412</v>
      </c>
      <c r="H159" s="275" t="s">
        <v>415</v>
      </c>
      <c r="I159" s="275" t="s">
        <v>416</v>
      </c>
      <c r="J159" s="270"/>
    </row>
    <row r="160" spans="1:10" ht="16.5" thickTop="1" thickBot="1" x14ac:dyDescent="0.3">
      <c r="C160" s="271" t="s">
        <v>424</v>
      </c>
      <c r="D160" s="272">
        <f>D157+D151+D40+D22+D11</f>
        <v>13071888</v>
      </c>
      <c r="E160" s="272">
        <f t="shared" ref="E160:I160" si="4">E157+E151+E40+E22+E11</f>
        <v>51321168</v>
      </c>
      <c r="F160" s="272">
        <f t="shared" si="4"/>
        <v>52869888</v>
      </c>
      <c r="G160" s="272">
        <f>G157+G151+G40+G22+G11</f>
        <v>111576960</v>
      </c>
      <c r="H160" s="272">
        <f t="shared" si="4"/>
        <v>65181024</v>
      </c>
      <c r="I160" s="273">
        <f t="shared" si="4"/>
        <v>29618783.999999993</v>
      </c>
    </row>
    <row r="161" spans="3:11" ht="16.5" thickTop="1" thickBot="1" x14ac:dyDescent="0.3">
      <c r="C161" s="265"/>
      <c r="D161" s="15"/>
      <c r="E161" s="15"/>
      <c r="F161" s="15"/>
      <c r="G161" s="15"/>
      <c r="H161" s="15"/>
      <c r="I161" s="15"/>
    </row>
    <row r="162" spans="3:11" ht="123" thickTop="1" thickBot="1" x14ac:dyDescent="0.4">
      <c r="I162" s="266" t="s">
        <v>454</v>
      </c>
      <c r="J162" s="267">
        <f>SUM(J157+J151+J40+J22+J11)</f>
        <v>323639712</v>
      </c>
      <c r="K162" s="322"/>
    </row>
    <row r="163" spans="3:11" ht="16.5" thickTop="1" thickBot="1" x14ac:dyDescent="0.3"/>
    <row r="164" spans="3:11" ht="48" thickTop="1" thickBot="1" x14ac:dyDescent="0.4">
      <c r="I164" s="266" t="s">
        <v>453</v>
      </c>
      <c r="J164" s="267">
        <f>SUM(J58:J92)+J13+J14+J15+J16+J17+J18+J19+J20+J24+J25+J26</f>
        <v>40773456</v>
      </c>
    </row>
    <row r="165" spans="3:11" ht="15.75" thickTop="1" x14ac:dyDescent="0.25"/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I109"/>
  <sheetViews>
    <sheetView zoomScaleNormal="100" workbookViewId="0">
      <pane xSplit="3" ySplit="1" topLeftCell="D92" activePane="bottomRight" state="frozen"/>
      <selection pane="topRight" activeCell="D1" sqref="D1"/>
      <selection pane="bottomLeft" activeCell="A2" sqref="A2"/>
      <selection pane="bottomRight" activeCell="H108" sqref="H108"/>
    </sheetView>
  </sheetViews>
  <sheetFormatPr defaultRowHeight="15" x14ac:dyDescent="0.25"/>
  <cols>
    <col min="1" max="1" width="39.140625" bestFit="1" customWidth="1"/>
    <col min="2" max="2" width="20.7109375" style="304" customWidth="1"/>
    <col min="3" max="9" width="20.7109375" customWidth="1"/>
  </cols>
  <sheetData>
    <row r="1" spans="1:8" ht="23.25" x14ac:dyDescent="0.35">
      <c r="A1" t="s">
        <v>431</v>
      </c>
      <c r="B1" s="301"/>
      <c r="C1" s="5"/>
      <c r="D1" s="305" t="s">
        <v>148</v>
      </c>
      <c r="E1" s="305" t="s">
        <v>149</v>
      </c>
      <c r="F1" s="305" t="s">
        <v>150</v>
      </c>
      <c r="G1" s="305" t="s">
        <v>151</v>
      </c>
      <c r="H1" s="305" t="s">
        <v>152</v>
      </c>
    </row>
    <row r="2" spans="1:8" x14ac:dyDescent="0.25">
      <c r="B2" s="301"/>
      <c r="C2" s="5"/>
      <c r="D2" s="5"/>
      <c r="E2" s="5"/>
      <c r="F2" s="5"/>
      <c r="G2" s="5"/>
      <c r="H2" s="5"/>
    </row>
    <row r="3" spans="1:8" x14ac:dyDescent="0.25">
      <c r="A3" s="56" t="s">
        <v>153</v>
      </c>
      <c r="B3" s="302">
        <v>1304131</v>
      </c>
      <c r="C3" s="57"/>
      <c r="D3" s="57">
        <f>B3</f>
        <v>1304131</v>
      </c>
      <c r="E3" s="57"/>
      <c r="F3" s="57"/>
      <c r="G3" s="57"/>
      <c r="H3" s="57"/>
    </row>
    <row r="4" spans="1:8" x14ac:dyDescent="0.25">
      <c r="A4" s="56" t="s">
        <v>154</v>
      </c>
      <c r="B4" s="302">
        <v>4327336</v>
      </c>
      <c r="C4" s="57"/>
      <c r="D4" s="57"/>
      <c r="E4" s="57"/>
      <c r="F4" s="57"/>
      <c r="G4" s="57">
        <f>B4</f>
        <v>4327336</v>
      </c>
      <c r="H4" s="57"/>
    </row>
    <row r="5" spans="1:8" x14ac:dyDescent="0.25">
      <c r="A5" s="56" t="s">
        <v>155</v>
      </c>
      <c r="B5" s="302">
        <v>8391213</v>
      </c>
      <c r="C5" s="57"/>
      <c r="D5" s="57">
        <f>B5</f>
        <v>8391213</v>
      </c>
      <c r="E5" s="57"/>
      <c r="F5" s="57"/>
      <c r="G5" s="57"/>
      <c r="H5" s="57"/>
    </row>
    <row r="6" spans="1:8" x14ac:dyDescent="0.25">
      <c r="A6" s="56" t="s">
        <v>156</v>
      </c>
      <c r="B6" s="302">
        <v>5735756</v>
      </c>
      <c r="C6" s="57"/>
      <c r="D6" s="57">
        <f>B6</f>
        <v>5735756</v>
      </c>
      <c r="E6" s="57"/>
      <c r="F6" s="57"/>
      <c r="G6" s="57"/>
      <c r="H6" s="57"/>
    </row>
    <row r="7" spans="1:8" x14ac:dyDescent="0.25">
      <c r="A7" s="56" t="s">
        <v>157</v>
      </c>
      <c r="B7" s="302">
        <v>6610625</v>
      </c>
      <c r="C7" s="57"/>
      <c r="D7" s="57"/>
      <c r="E7" s="57">
        <f>B7</f>
        <v>6610625</v>
      </c>
      <c r="F7" s="57"/>
      <c r="G7" s="57"/>
      <c r="H7" s="57"/>
    </row>
    <row r="8" spans="1:8" x14ac:dyDescent="0.25">
      <c r="A8" s="56" t="s">
        <v>158</v>
      </c>
      <c r="B8" s="302">
        <v>1360605</v>
      </c>
      <c r="C8" s="57"/>
      <c r="D8" s="57"/>
      <c r="E8" s="57"/>
      <c r="F8" s="57"/>
      <c r="G8" s="57">
        <f>B8</f>
        <v>1360605</v>
      </c>
      <c r="H8" s="57"/>
    </row>
    <row r="9" spans="1:8" x14ac:dyDescent="0.25">
      <c r="A9" s="56" t="s">
        <v>159</v>
      </c>
      <c r="B9" s="302">
        <v>7974128</v>
      </c>
      <c r="C9" s="57"/>
      <c r="D9" s="57"/>
      <c r="E9" s="57">
        <f>B9</f>
        <v>7974128</v>
      </c>
      <c r="F9" s="57"/>
      <c r="G9" s="57"/>
      <c r="H9" s="57"/>
    </row>
    <row r="10" spans="1:8" x14ac:dyDescent="0.25">
      <c r="A10" s="56" t="s">
        <v>160</v>
      </c>
      <c r="B10" s="302">
        <v>4212117</v>
      </c>
      <c r="C10" s="57"/>
      <c r="D10" s="57"/>
      <c r="E10" s="57">
        <f>B10</f>
        <v>4212117</v>
      </c>
      <c r="F10" s="57"/>
      <c r="G10" s="57"/>
      <c r="H10" s="57"/>
    </row>
    <row r="11" spans="1:8" x14ac:dyDescent="0.25">
      <c r="A11" s="56" t="s">
        <v>161</v>
      </c>
      <c r="B11" s="302">
        <v>5321265</v>
      </c>
      <c r="C11" s="57"/>
      <c r="D11" s="57"/>
      <c r="E11" s="57">
        <f>B11</f>
        <v>5321265</v>
      </c>
      <c r="F11" s="57"/>
      <c r="G11" s="57"/>
      <c r="H11" s="57"/>
    </row>
    <row r="12" spans="1:8" x14ac:dyDescent="0.25">
      <c r="A12" s="56" t="s">
        <v>162</v>
      </c>
      <c r="B12" s="302">
        <v>2670903</v>
      </c>
      <c r="C12" s="57"/>
      <c r="D12" s="57"/>
      <c r="E12" s="57"/>
      <c r="F12" s="57">
        <f>B12</f>
        <v>2670903</v>
      </c>
      <c r="G12" s="57"/>
      <c r="H12" s="57"/>
    </row>
    <row r="13" spans="1:8" x14ac:dyDescent="0.25">
      <c r="A13" s="56" t="s">
        <v>163</v>
      </c>
      <c r="B13" s="302">
        <v>3629713</v>
      </c>
      <c r="C13" s="57"/>
      <c r="D13" s="57"/>
      <c r="E13" s="57"/>
      <c r="F13" s="57"/>
      <c r="G13" s="57">
        <f>B13</f>
        <v>3629713</v>
      </c>
      <c r="H13" s="57"/>
    </row>
    <row r="14" spans="1:8" x14ac:dyDescent="0.25">
      <c r="A14" s="56" t="s">
        <v>164</v>
      </c>
      <c r="B14" s="302">
        <v>6038862</v>
      </c>
      <c r="C14" s="57"/>
      <c r="D14" s="57"/>
      <c r="E14" s="57"/>
      <c r="F14" s="57"/>
      <c r="G14" s="57">
        <f t="shared" ref="G14:G19" si="0">B14</f>
        <v>6038862</v>
      </c>
      <c r="H14" s="57"/>
    </row>
    <row r="15" spans="1:8" x14ac:dyDescent="0.25">
      <c r="A15" s="56" t="s">
        <v>165</v>
      </c>
      <c r="B15" s="302">
        <v>445166</v>
      </c>
      <c r="C15" s="57"/>
      <c r="D15" s="57"/>
      <c r="E15" s="57"/>
      <c r="F15" s="57"/>
      <c r="G15" s="57">
        <f t="shared" si="0"/>
        <v>445166</v>
      </c>
      <c r="H15" s="57"/>
    </row>
    <row r="16" spans="1:8" x14ac:dyDescent="0.25">
      <c r="A16" s="56" t="s">
        <v>166</v>
      </c>
      <c r="B16" s="302">
        <v>8780983</v>
      </c>
      <c r="C16" s="57"/>
      <c r="D16" s="57"/>
      <c r="E16" s="57"/>
      <c r="F16" s="57"/>
      <c r="G16" s="57">
        <f t="shared" si="0"/>
        <v>8780983</v>
      </c>
      <c r="H16" s="57"/>
    </row>
    <row r="17" spans="1:8" x14ac:dyDescent="0.25">
      <c r="A17" s="56" t="s">
        <v>167</v>
      </c>
      <c r="B17" s="302">
        <v>6444505</v>
      </c>
      <c r="C17" s="57"/>
      <c r="D17" s="57"/>
      <c r="E17" s="57"/>
      <c r="F17" s="57"/>
      <c r="G17" s="57">
        <f t="shared" si="0"/>
        <v>6444505</v>
      </c>
      <c r="H17" s="57"/>
    </row>
    <row r="18" spans="1:8" x14ac:dyDescent="0.25">
      <c r="A18" s="56" t="s">
        <v>168</v>
      </c>
      <c r="B18" s="302">
        <v>5006914</v>
      </c>
      <c r="C18" s="57"/>
      <c r="D18" s="57"/>
      <c r="E18" s="57"/>
      <c r="F18" s="57"/>
      <c r="G18" s="57">
        <f t="shared" si="0"/>
        <v>5006914</v>
      </c>
      <c r="H18" s="57"/>
    </row>
    <row r="19" spans="1:8" x14ac:dyDescent="0.25">
      <c r="A19" s="56" t="s">
        <v>169</v>
      </c>
      <c r="B19" s="302">
        <v>3473899</v>
      </c>
      <c r="C19" s="57"/>
      <c r="D19" s="57"/>
      <c r="E19" s="57"/>
      <c r="F19" s="57"/>
      <c r="G19" s="57">
        <f t="shared" si="0"/>
        <v>3473899</v>
      </c>
      <c r="H19" s="57"/>
    </row>
    <row r="20" spans="1:8" ht="15.75" thickBot="1" x14ac:dyDescent="0.3">
      <c r="A20" s="56" t="s">
        <v>170</v>
      </c>
      <c r="B20" s="302">
        <v>11447604</v>
      </c>
      <c r="C20" s="57"/>
      <c r="D20" s="57"/>
      <c r="E20" s="57">
        <f>B20</f>
        <v>11447604</v>
      </c>
      <c r="F20" s="57"/>
      <c r="G20" s="57"/>
      <c r="H20" s="57"/>
    </row>
    <row r="21" spans="1:8" x14ac:dyDescent="0.25">
      <c r="A21" s="56" t="s">
        <v>171</v>
      </c>
      <c r="B21" s="302"/>
      <c r="C21" s="57"/>
      <c r="D21" s="58">
        <f>SUM(D3:D20)/10000</f>
        <v>1543.11</v>
      </c>
      <c r="E21" s="58">
        <f>SUM(E3:E20)/10000</f>
        <v>3556.5738999999999</v>
      </c>
      <c r="F21" s="58">
        <f>SUM(F3:F20)/10000</f>
        <v>267.09030000000001</v>
      </c>
      <c r="G21" s="58">
        <f>SUM(G3:G20)/10000</f>
        <v>3950.7982999999999</v>
      </c>
      <c r="H21" s="58">
        <f>SUM(H3:H20)/10000</f>
        <v>0</v>
      </c>
    </row>
    <row r="22" spans="1:8" x14ac:dyDescent="0.25">
      <c r="B22" s="301"/>
      <c r="C22" s="5"/>
      <c r="D22" s="5"/>
      <c r="E22" s="5"/>
      <c r="F22" s="5"/>
      <c r="G22" s="5"/>
      <c r="H22" s="5"/>
    </row>
    <row r="23" spans="1:8" x14ac:dyDescent="0.25">
      <c r="B23" s="301"/>
      <c r="C23" s="5"/>
      <c r="D23" s="5"/>
      <c r="E23" s="5"/>
      <c r="F23" s="5"/>
      <c r="G23" s="5"/>
      <c r="H23" s="5"/>
    </row>
    <row r="24" spans="1:8" x14ac:dyDescent="0.25">
      <c r="B24" s="301"/>
      <c r="C24" s="5"/>
      <c r="D24" s="5"/>
      <c r="E24" s="5"/>
      <c r="F24" s="5"/>
      <c r="G24" s="5"/>
      <c r="H24" s="5"/>
    </row>
    <row r="25" spans="1:8" x14ac:dyDescent="0.25">
      <c r="A25" t="s">
        <v>440</v>
      </c>
      <c r="B25" s="301">
        <v>6772136</v>
      </c>
      <c r="C25" s="5"/>
      <c r="D25" s="5"/>
      <c r="E25" s="5"/>
      <c r="F25" s="5"/>
      <c r="G25" s="5"/>
      <c r="H25" s="5"/>
    </row>
    <row r="26" spans="1:8" x14ac:dyDescent="0.25">
      <c r="A26" t="s">
        <v>172</v>
      </c>
      <c r="B26" s="301"/>
      <c r="C26" s="5"/>
      <c r="D26" s="5"/>
      <c r="E26" s="5"/>
      <c r="F26" s="5"/>
      <c r="G26" s="5"/>
      <c r="H26" s="5"/>
    </row>
    <row r="27" spans="1:8" x14ac:dyDescent="0.25">
      <c r="A27" s="62" t="s">
        <v>173</v>
      </c>
      <c r="B27" s="301">
        <v>91470</v>
      </c>
      <c r="C27" s="5"/>
      <c r="D27" s="5"/>
      <c r="E27" s="5"/>
      <c r="F27" s="5"/>
      <c r="G27" s="5"/>
      <c r="H27" s="5"/>
    </row>
    <row r="28" spans="1:8" x14ac:dyDescent="0.25">
      <c r="A28" s="62" t="s">
        <v>216</v>
      </c>
      <c r="B28" s="301">
        <v>445959</v>
      </c>
      <c r="C28" s="5"/>
      <c r="D28" s="5"/>
      <c r="E28" s="5"/>
      <c r="F28" s="5"/>
      <c r="G28" s="5"/>
      <c r="H28" s="5"/>
    </row>
    <row r="29" spans="1:8" x14ac:dyDescent="0.25">
      <c r="A29" s="62" t="s">
        <v>217</v>
      </c>
      <c r="B29" s="301">
        <v>466465</v>
      </c>
      <c r="C29" s="5"/>
      <c r="D29" s="5"/>
      <c r="E29" s="5"/>
      <c r="F29" s="5"/>
      <c r="G29" s="5"/>
      <c r="H29" s="5"/>
    </row>
    <row r="30" spans="1:8" x14ac:dyDescent="0.25">
      <c r="A30" s="62" t="s">
        <v>220</v>
      </c>
      <c r="B30" s="301">
        <v>201318</v>
      </c>
      <c r="C30" s="63"/>
      <c r="D30" s="5"/>
      <c r="E30" s="5"/>
      <c r="F30" s="5"/>
      <c r="G30" s="5"/>
      <c r="H30" s="5"/>
    </row>
    <row r="31" spans="1:8" x14ac:dyDescent="0.25">
      <c r="A31" s="62" t="s">
        <v>218</v>
      </c>
      <c r="B31" s="301">
        <v>795094</v>
      </c>
      <c r="C31" s="5"/>
      <c r="D31" s="5"/>
      <c r="E31" s="5"/>
      <c r="F31" s="5"/>
      <c r="G31" s="5"/>
      <c r="H31" s="5"/>
    </row>
    <row r="32" spans="1:8" x14ac:dyDescent="0.25">
      <c r="A32" s="62" t="s">
        <v>219</v>
      </c>
      <c r="B32" s="301">
        <v>149490</v>
      </c>
      <c r="C32" s="5"/>
      <c r="D32" s="5"/>
      <c r="E32" s="5"/>
      <c r="F32" s="5"/>
      <c r="G32" s="5"/>
      <c r="H32" s="5"/>
    </row>
    <row r="33" spans="1:8" x14ac:dyDescent="0.25">
      <c r="A33" s="62" t="s">
        <v>174</v>
      </c>
      <c r="B33" s="301">
        <v>9827</v>
      </c>
      <c r="C33" s="5"/>
      <c r="D33" s="5"/>
      <c r="E33" s="5"/>
      <c r="F33" s="5"/>
      <c r="G33" s="5"/>
      <c r="H33" s="5"/>
    </row>
    <row r="34" spans="1:8" x14ac:dyDescent="0.25">
      <c r="A34" s="62" t="s">
        <v>221</v>
      </c>
      <c r="B34" s="301">
        <v>326168</v>
      </c>
      <c r="C34" s="5"/>
      <c r="D34" s="5"/>
      <c r="E34" s="5"/>
      <c r="F34" s="5"/>
      <c r="G34" s="5"/>
      <c r="H34" s="5"/>
    </row>
    <row r="35" spans="1:8" x14ac:dyDescent="0.25">
      <c r="A35" s="62" t="s">
        <v>433</v>
      </c>
      <c r="B35" s="301">
        <v>16165</v>
      </c>
      <c r="C35" s="5"/>
      <c r="D35" s="5"/>
      <c r="E35" s="5"/>
      <c r="F35" s="5"/>
      <c r="G35" s="5"/>
      <c r="H35" s="5"/>
    </row>
    <row r="36" spans="1:8" x14ac:dyDescent="0.25">
      <c r="A36" s="62" t="s">
        <v>434</v>
      </c>
      <c r="B36" s="301">
        <v>552200</v>
      </c>
      <c r="C36" s="5"/>
      <c r="D36" s="5"/>
      <c r="E36" s="5"/>
      <c r="F36" s="5"/>
      <c r="G36" s="5"/>
      <c r="H36" s="5"/>
    </row>
    <row r="37" spans="1:8" x14ac:dyDescent="0.25">
      <c r="A37" s="62" t="s">
        <v>435</v>
      </c>
      <c r="B37" s="301">
        <v>311004</v>
      </c>
      <c r="C37" s="5"/>
      <c r="D37" s="5"/>
      <c r="E37" s="5"/>
      <c r="F37" s="5"/>
      <c r="G37" s="5"/>
      <c r="H37" s="5"/>
    </row>
    <row r="38" spans="1:8" x14ac:dyDescent="0.25">
      <c r="A38" s="62" t="s">
        <v>436</v>
      </c>
      <c r="B38" s="301">
        <v>334171</v>
      </c>
      <c r="C38" s="5"/>
      <c r="D38" s="5"/>
      <c r="E38" s="5"/>
      <c r="F38" s="5"/>
      <c r="G38" s="5"/>
      <c r="H38" s="5"/>
    </row>
    <row r="39" spans="1:8" x14ac:dyDescent="0.25">
      <c r="A39" s="62" t="s">
        <v>175</v>
      </c>
      <c r="B39" s="301">
        <v>155080</v>
      </c>
      <c r="C39" s="5"/>
      <c r="D39" s="5"/>
      <c r="E39" s="5"/>
      <c r="F39" s="5"/>
      <c r="G39" s="5"/>
      <c r="H39" s="5"/>
    </row>
    <row r="40" spans="1:8" x14ac:dyDescent="0.25">
      <c r="A40" s="62" t="s">
        <v>437</v>
      </c>
      <c r="B40" s="301">
        <v>109131</v>
      </c>
      <c r="C40" s="5"/>
      <c r="D40" s="5"/>
      <c r="E40" s="5"/>
      <c r="F40" s="5"/>
      <c r="G40" s="5"/>
      <c r="H40" s="5"/>
    </row>
    <row r="41" spans="1:8" x14ac:dyDescent="0.25">
      <c r="A41" s="62" t="s">
        <v>438</v>
      </c>
      <c r="B41" s="301">
        <v>87711</v>
      </c>
      <c r="C41" s="5"/>
      <c r="D41" s="5"/>
      <c r="E41" s="5"/>
      <c r="F41" s="5"/>
      <c r="G41" s="5"/>
      <c r="H41" s="5"/>
    </row>
    <row r="42" spans="1:8" x14ac:dyDescent="0.25">
      <c r="A42" s="62" t="s">
        <v>176</v>
      </c>
      <c r="B42" s="301">
        <v>14740</v>
      </c>
      <c r="C42" s="5"/>
      <c r="D42" s="5"/>
      <c r="E42" s="5"/>
      <c r="F42" s="5"/>
      <c r="G42" s="5"/>
      <c r="H42" s="5"/>
    </row>
    <row r="43" spans="1:8" x14ac:dyDescent="0.25">
      <c r="A43" t="s">
        <v>177</v>
      </c>
      <c r="B43" s="301">
        <f>SUM(B27:B42)</f>
        <v>4065993</v>
      </c>
      <c r="C43" s="5"/>
      <c r="D43" s="5"/>
      <c r="E43" s="5"/>
      <c r="F43" s="5">
        <f>B43/10000</f>
        <v>406.59930000000003</v>
      </c>
      <c r="G43" s="5"/>
      <c r="H43" s="5"/>
    </row>
    <row r="44" spans="1:8" x14ac:dyDescent="0.25">
      <c r="A44" t="s">
        <v>178</v>
      </c>
      <c r="B44" s="301">
        <f>B25-B43</f>
        <v>2706143</v>
      </c>
      <c r="C44" s="5"/>
      <c r="D44" s="5"/>
      <c r="E44" s="5">
        <f>B44/10000</f>
        <v>270.61430000000001</v>
      </c>
      <c r="F44" s="5"/>
      <c r="G44" s="5"/>
      <c r="H44" s="5"/>
    </row>
    <row r="45" spans="1:8" x14ac:dyDescent="0.25">
      <c r="B45" s="301"/>
      <c r="C45" s="5"/>
      <c r="D45" s="5"/>
      <c r="E45" s="5"/>
      <c r="F45" s="5"/>
      <c r="G45" s="5"/>
      <c r="H45" s="5"/>
    </row>
    <row r="46" spans="1:8" x14ac:dyDescent="0.25">
      <c r="A46" s="59" t="s">
        <v>439</v>
      </c>
      <c r="B46" s="308">
        <v>919983</v>
      </c>
      <c r="C46" s="60"/>
      <c r="D46" s="60">
        <f>B46</f>
        <v>919983</v>
      </c>
      <c r="E46" s="60"/>
      <c r="F46" s="60"/>
      <c r="G46" s="60"/>
      <c r="H46" s="60"/>
    </row>
    <row r="47" spans="1:8" x14ac:dyDescent="0.25">
      <c r="A47" s="59" t="s">
        <v>179</v>
      </c>
      <c r="B47" s="308">
        <v>13012</v>
      </c>
      <c r="C47" s="60"/>
      <c r="D47" s="60">
        <f>B47</f>
        <v>13012</v>
      </c>
      <c r="E47" s="60"/>
      <c r="F47" s="60"/>
      <c r="G47" s="60"/>
      <c r="H47" s="60"/>
    </row>
    <row r="48" spans="1:8" x14ac:dyDescent="0.25">
      <c r="A48" s="59" t="s">
        <v>180</v>
      </c>
      <c r="B48" s="308">
        <v>282652</v>
      </c>
      <c r="C48" s="60"/>
      <c r="D48" s="60">
        <f>B48</f>
        <v>282652</v>
      </c>
      <c r="E48" s="60"/>
      <c r="F48" s="60"/>
      <c r="G48" s="60"/>
      <c r="H48" s="60"/>
    </row>
    <row r="49" spans="1:8" x14ac:dyDescent="0.25">
      <c r="A49" s="59" t="s">
        <v>181</v>
      </c>
      <c r="B49" s="308">
        <v>3464565</v>
      </c>
      <c r="C49" s="60"/>
      <c r="D49" s="60">
        <f>B49</f>
        <v>3464565</v>
      </c>
      <c r="E49" s="60"/>
      <c r="F49" s="60"/>
      <c r="G49" s="60"/>
      <c r="H49" s="60"/>
    </row>
    <row r="50" spans="1:8" x14ac:dyDescent="0.25">
      <c r="A50" s="59" t="s">
        <v>182</v>
      </c>
      <c r="B50" s="308">
        <v>7264012</v>
      </c>
      <c r="C50" s="60"/>
      <c r="D50" s="60"/>
      <c r="E50" s="60">
        <f>B50</f>
        <v>7264012</v>
      </c>
      <c r="F50" s="60"/>
      <c r="G50" s="60"/>
      <c r="H50" s="60"/>
    </row>
    <row r="51" spans="1:8" x14ac:dyDescent="0.25">
      <c r="A51" s="59" t="s">
        <v>183</v>
      </c>
      <c r="B51" s="308">
        <v>2034045</v>
      </c>
      <c r="C51" s="60"/>
      <c r="D51" s="60"/>
      <c r="E51" s="60">
        <f t="shared" ref="E51:E61" si="1">B51</f>
        <v>2034045</v>
      </c>
      <c r="F51" s="60"/>
      <c r="G51" s="60"/>
      <c r="H51" s="60"/>
    </row>
    <row r="52" spans="1:8" x14ac:dyDescent="0.25">
      <c r="A52" s="59" t="s">
        <v>184</v>
      </c>
      <c r="B52" s="308">
        <v>52852</v>
      </c>
      <c r="C52" s="60"/>
      <c r="D52" s="60"/>
      <c r="E52" s="60">
        <f t="shared" si="1"/>
        <v>52852</v>
      </c>
      <c r="F52" s="60"/>
      <c r="G52" s="60"/>
      <c r="H52" s="60"/>
    </row>
    <row r="53" spans="1:8" x14ac:dyDescent="0.25">
      <c r="A53" s="59" t="s">
        <v>185</v>
      </c>
      <c r="B53" s="308">
        <v>6635122</v>
      </c>
      <c r="C53" s="60"/>
      <c r="D53" s="60"/>
      <c r="E53" s="60">
        <f t="shared" si="1"/>
        <v>6635122</v>
      </c>
      <c r="F53" s="60"/>
      <c r="G53" s="60"/>
      <c r="H53" s="60"/>
    </row>
    <row r="54" spans="1:8" x14ac:dyDescent="0.25">
      <c r="A54" s="59" t="s">
        <v>186</v>
      </c>
      <c r="B54" s="308">
        <v>2518225</v>
      </c>
      <c r="C54" s="60"/>
      <c r="D54" s="60"/>
      <c r="E54" s="60">
        <f t="shared" si="1"/>
        <v>2518225</v>
      </c>
      <c r="F54" s="60"/>
      <c r="G54" s="60"/>
      <c r="H54" s="60"/>
    </row>
    <row r="55" spans="1:8" x14ac:dyDescent="0.25">
      <c r="A55" s="59" t="s">
        <v>187</v>
      </c>
      <c r="B55" s="308">
        <v>1894668</v>
      </c>
      <c r="C55" s="60"/>
      <c r="D55" s="60"/>
      <c r="E55" s="60">
        <f t="shared" si="1"/>
        <v>1894668</v>
      </c>
      <c r="F55" s="60"/>
      <c r="G55" s="60"/>
      <c r="H55" s="60"/>
    </row>
    <row r="56" spans="1:8" x14ac:dyDescent="0.25">
      <c r="A56" s="59" t="s">
        <v>188</v>
      </c>
      <c r="B56" s="308">
        <v>2829603</v>
      </c>
      <c r="C56" s="60"/>
      <c r="D56" s="60"/>
      <c r="E56" s="60">
        <f t="shared" si="1"/>
        <v>2829603</v>
      </c>
      <c r="F56" s="60"/>
      <c r="G56" s="60"/>
      <c r="H56" s="60"/>
    </row>
    <row r="57" spans="1:8" x14ac:dyDescent="0.25">
      <c r="A57" s="59" t="s">
        <v>189</v>
      </c>
      <c r="B57" s="308">
        <v>4284199</v>
      </c>
      <c r="C57" s="60"/>
      <c r="D57" s="60"/>
      <c r="E57" s="60">
        <f t="shared" si="1"/>
        <v>4284199</v>
      </c>
      <c r="F57" s="60"/>
      <c r="G57" s="60"/>
      <c r="H57" s="60"/>
    </row>
    <row r="58" spans="1:8" x14ac:dyDescent="0.25">
      <c r="A58" s="59" t="s">
        <v>190</v>
      </c>
      <c r="B58" s="308">
        <v>7289722</v>
      </c>
      <c r="C58" s="60"/>
      <c r="D58" s="60"/>
      <c r="E58" s="60">
        <f t="shared" si="1"/>
        <v>7289722</v>
      </c>
      <c r="F58" s="60"/>
      <c r="G58" s="60"/>
      <c r="H58" s="60"/>
    </row>
    <row r="59" spans="1:8" x14ac:dyDescent="0.25">
      <c r="A59" s="59" t="s">
        <v>191</v>
      </c>
      <c r="B59" s="308">
        <v>1776686</v>
      </c>
      <c r="C59" s="60"/>
      <c r="D59" s="60"/>
      <c r="E59" s="60">
        <f t="shared" si="1"/>
        <v>1776686</v>
      </c>
      <c r="F59" s="60"/>
      <c r="G59" s="60"/>
      <c r="H59" s="60"/>
    </row>
    <row r="60" spans="1:8" x14ac:dyDescent="0.25">
      <c r="A60" s="59" t="s">
        <v>192</v>
      </c>
      <c r="B60" s="308">
        <v>6866835</v>
      </c>
      <c r="C60" s="60"/>
      <c r="D60" s="60"/>
      <c r="E60" s="60">
        <f t="shared" si="1"/>
        <v>6866835</v>
      </c>
      <c r="F60" s="60"/>
      <c r="G60" s="60"/>
      <c r="H60" s="60"/>
    </row>
    <row r="61" spans="1:8" x14ac:dyDescent="0.25">
      <c r="A61" s="59" t="s">
        <v>193</v>
      </c>
      <c r="B61" s="308">
        <v>7438191</v>
      </c>
      <c r="C61" s="60"/>
      <c r="D61" s="60"/>
      <c r="E61" s="60">
        <f t="shared" si="1"/>
        <v>7438191</v>
      </c>
      <c r="F61" s="60"/>
      <c r="G61" s="60"/>
      <c r="H61" s="60"/>
    </row>
    <row r="62" spans="1:8" x14ac:dyDescent="0.25">
      <c r="A62" s="59"/>
      <c r="B62" s="303"/>
      <c r="C62" s="60"/>
      <c r="D62" s="60"/>
      <c r="E62" s="60"/>
      <c r="F62" s="60"/>
      <c r="G62" s="60"/>
      <c r="H62" s="60"/>
    </row>
    <row r="63" spans="1:8" x14ac:dyDescent="0.25">
      <c r="A63" s="59" t="s">
        <v>194</v>
      </c>
      <c r="B63" s="308">
        <v>1904032</v>
      </c>
      <c r="C63" s="60"/>
      <c r="D63" s="60"/>
      <c r="E63" s="60"/>
      <c r="F63" s="60"/>
      <c r="G63" s="60">
        <f>B63</f>
        <v>1904032</v>
      </c>
      <c r="H63" s="60"/>
    </row>
    <row r="64" spans="1:8" x14ac:dyDescent="0.25">
      <c r="A64" s="59" t="s">
        <v>195</v>
      </c>
      <c r="B64" s="308">
        <v>4477617</v>
      </c>
      <c r="C64" s="60"/>
      <c r="D64" s="60"/>
      <c r="E64" s="60"/>
      <c r="F64" s="60"/>
      <c r="G64" s="60">
        <f t="shared" ref="G64:G78" si="2">B64</f>
        <v>4477617</v>
      </c>
      <c r="H64" s="60"/>
    </row>
    <row r="65" spans="1:8" x14ac:dyDescent="0.25">
      <c r="A65" s="59" t="s">
        <v>196</v>
      </c>
      <c r="B65" s="308">
        <v>6119202</v>
      </c>
      <c r="C65" s="60"/>
      <c r="D65" s="60"/>
      <c r="E65" s="60"/>
      <c r="F65" s="60"/>
      <c r="G65" s="60">
        <f t="shared" si="2"/>
        <v>6119202</v>
      </c>
      <c r="H65" s="60"/>
    </row>
    <row r="66" spans="1:8" x14ac:dyDescent="0.25">
      <c r="A66" s="59" t="s">
        <v>197</v>
      </c>
      <c r="B66" s="308">
        <v>11487641</v>
      </c>
      <c r="C66" s="60"/>
      <c r="D66" s="60"/>
      <c r="E66" s="60"/>
      <c r="F66" s="60"/>
      <c r="G66" s="60">
        <f t="shared" si="2"/>
        <v>11487641</v>
      </c>
      <c r="H66" s="60"/>
    </row>
    <row r="67" spans="1:8" x14ac:dyDescent="0.25">
      <c r="A67" s="59" t="s">
        <v>198</v>
      </c>
      <c r="B67" s="308">
        <v>6024231</v>
      </c>
      <c r="C67" s="60"/>
      <c r="D67" s="60"/>
      <c r="E67" s="60"/>
      <c r="F67" s="60"/>
      <c r="G67" s="60">
        <f t="shared" si="2"/>
        <v>6024231</v>
      </c>
      <c r="H67" s="60"/>
    </row>
    <row r="68" spans="1:8" x14ac:dyDescent="0.25">
      <c r="A68" s="59" t="s">
        <v>199</v>
      </c>
      <c r="B68" s="308">
        <v>3302335</v>
      </c>
      <c r="C68" s="60"/>
      <c r="D68" s="60"/>
      <c r="E68" s="60"/>
      <c r="F68" s="60"/>
      <c r="G68" s="60">
        <f t="shared" si="2"/>
        <v>3302335</v>
      </c>
      <c r="H68" s="60"/>
    </row>
    <row r="69" spans="1:8" x14ac:dyDescent="0.25">
      <c r="A69" s="59" t="s">
        <v>200</v>
      </c>
      <c r="B69" s="308">
        <v>9282960</v>
      </c>
      <c r="C69" s="60"/>
      <c r="D69" s="60"/>
      <c r="E69" s="60"/>
      <c r="F69" s="60"/>
      <c r="G69" s="60">
        <f t="shared" si="2"/>
        <v>9282960</v>
      </c>
      <c r="H69" s="60"/>
    </row>
    <row r="70" spans="1:8" x14ac:dyDescent="0.25">
      <c r="A70" s="59" t="s">
        <v>201</v>
      </c>
      <c r="B70" s="308">
        <v>6020112</v>
      </c>
      <c r="C70" s="60"/>
      <c r="D70" s="60"/>
      <c r="E70" s="60"/>
      <c r="F70" s="60"/>
      <c r="G70" s="60">
        <f t="shared" si="2"/>
        <v>6020112</v>
      </c>
      <c r="H70" s="60"/>
    </row>
    <row r="71" spans="1:8" x14ac:dyDescent="0.25">
      <c r="A71" s="59" t="s">
        <v>202</v>
      </c>
      <c r="B71" s="308">
        <v>7500689</v>
      </c>
      <c r="C71" s="60"/>
      <c r="D71" s="60"/>
      <c r="E71" s="60"/>
      <c r="F71" s="60"/>
      <c r="G71" s="60">
        <f t="shared" si="2"/>
        <v>7500689</v>
      </c>
      <c r="H71" s="60"/>
    </row>
    <row r="72" spans="1:8" x14ac:dyDescent="0.25">
      <c r="A72" s="59" t="s">
        <v>203</v>
      </c>
      <c r="B72" s="308">
        <v>6333223</v>
      </c>
      <c r="C72" s="60"/>
      <c r="D72" s="60"/>
      <c r="E72" s="60"/>
      <c r="F72" s="60"/>
      <c r="G72" s="60">
        <f t="shared" si="2"/>
        <v>6333223</v>
      </c>
      <c r="H72" s="60"/>
    </row>
    <row r="73" spans="1:8" x14ac:dyDescent="0.25">
      <c r="A73" s="59" t="s">
        <v>204</v>
      </c>
      <c r="B73" s="308">
        <v>14949985</v>
      </c>
      <c r="C73" s="60"/>
      <c r="D73" s="60"/>
      <c r="E73" s="60"/>
      <c r="F73" s="60"/>
      <c r="G73" s="60">
        <f t="shared" si="2"/>
        <v>14949985</v>
      </c>
      <c r="H73" s="60"/>
    </row>
    <row r="74" spans="1:8" x14ac:dyDescent="0.25">
      <c r="A74" s="59" t="s">
        <v>205</v>
      </c>
      <c r="B74" s="308">
        <v>4705502</v>
      </c>
      <c r="C74" s="60"/>
      <c r="D74" s="60"/>
      <c r="E74" s="60"/>
      <c r="F74" s="60"/>
      <c r="G74" s="60">
        <f t="shared" si="2"/>
        <v>4705502</v>
      </c>
      <c r="H74" s="60"/>
    </row>
    <row r="75" spans="1:8" x14ac:dyDescent="0.25">
      <c r="A75" s="59" t="s">
        <v>206</v>
      </c>
      <c r="B75" s="308">
        <v>19380557</v>
      </c>
      <c r="C75" s="60"/>
      <c r="D75" s="60"/>
      <c r="E75" s="60"/>
      <c r="F75" s="60"/>
      <c r="G75" s="60">
        <f t="shared" si="2"/>
        <v>19380557</v>
      </c>
      <c r="H75" s="60"/>
    </row>
    <row r="76" spans="1:8" x14ac:dyDescent="0.25">
      <c r="A76" s="59" t="s">
        <v>207</v>
      </c>
      <c r="B76" s="308">
        <v>2012737</v>
      </c>
      <c r="C76" s="60"/>
      <c r="D76" s="60"/>
      <c r="E76" s="60"/>
      <c r="F76" s="60"/>
      <c r="G76" s="60">
        <f t="shared" si="2"/>
        <v>2012737</v>
      </c>
      <c r="H76" s="60"/>
    </row>
    <row r="77" spans="1:8" x14ac:dyDescent="0.25">
      <c r="A77" s="59" t="s">
        <v>208</v>
      </c>
      <c r="B77" s="308">
        <v>1862406</v>
      </c>
      <c r="C77" s="60"/>
      <c r="D77" s="60"/>
      <c r="E77" s="60"/>
      <c r="F77" s="60"/>
      <c r="G77" s="60">
        <f t="shared" si="2"/>
        <v>1862406</v>
      </c>
      <c r="H77" s="60"/>
    </row>
    <row r="78" spans="1:8" ht="15.75" thickBot="1" x14ac:dyDescent="0.3">
      <c r="A78" s="59" t="s">
        <v>209</v>
      </c>
      <c r="B78" s="308">
        <v>205985</v>
      </c>
      <c r="C78" s="60"/>
      <c r="D78" s="60"/>
      <c r="E78" s="60"/>
      <c r="F78" s="60"/>
      <c r="G78" s="60">
        <f t="shared" si="2"/>
        <v>205985</v>
      </c>
      <c r="H78" s="60"/>
    </row>
    <row r="79" spans="1:8" x14ac:dyDescent="0.25">
      <c r="A79" s="59" t="s">
        <v>210</v>
      </c>
      <c r="B79" s="308"/>
      <c r="C79" s="60"/>
      <c r="D79" s="61">
        <f>SUM(D46:D77)/10000</f>
        <v>468.02120000000002</v>
      </c>
      <c r="E79" s="61">
        <f>SUM(E46:E77)/10000</f>
        <v>5088.4160000000002</v>
      </c>
      <c r="F79" s="61">
        <f>SUM(F46:F77)/10000</f>
        <v>0</v>
      </c>
      <c r="G79" s="61">
        <f>SUM(G46:G78)/10000</f>
        <v>10556.921399999999</v>
      </c>
      <c r="H79" s="61">
        <f>SUM(H46:H77)/10000</f>
        <v>0</v>
      </c>
    </row>
    <row r="80" spans="1:8" x14ac:dyDescent="0.25">
      <c r="B80" s="312"/>
      <c r="C80" s="5"/>
      <c r="D80" s="5"/>
      <c r="E80" s="5"/>
      <c r="F80" s="5"/>
      <c r="G80" s="5"/>
      <c r="H80" s="5"/>
    </row>
    <row r="81" spans="1:9" x14ac:dyDescent="0.25">
      <c r="B81" s="312"/>
      <c r="C81" s="5"/>
      <c r="D81" s="5"/>
      <c r="E81" s="5"/>
      <c r="F81" s="5"/>
      <c r="G81" s="5">
        <f>B81</f>
        <v>0</v>
      </c>
      <c r="H81" s="5"/>
    </row>
    <row r="82" spans="1:9" x14ac:dyDescent="0.25">
      <c r="B82" s="312"/>
      <c r="C82" s="5"/>
      <c r="D82" s="5"/>
      <c r="E82" s="5"/>
      <c r="F82" s="5"/>
      <c r="G82" s="5"/>
      <c r="H82" s="5"/>
    </row>
    <row r="83" spans="1:9" x14ac:dyDescent="0.25">
      <c r="A83" t="s">
        <v>211</v>
      </c>
      <c r="B83" s="312">
        <v>15059371</v>
      </c>
      <c r="C83" s="5"/>
      <c r="D83" s="5"/>
      <c r="E83" s="5"/>
      <c r="F83" s="5"/>
      <c r="G83" s="5"/>
      <c r="H83" s="5"/>
    </row>
    <row r="84" spans="1:9" x14ac:dyDescent="0.25">
      <c r="B84" s="312"/>
      <c r="C84" s="5"/>
      <c r="D84" s="5"/>
      <c r="E84" s="5"/>
      <c r="F84" s="5"/>
      <c r="G84" s="5"/>
      <c r="H84" s="5"/>
    </row>
    <row r="85" spans="1:9" x14ac:dyDescent="0.25">
      <c r="A85" t="s">
        <v>212</v>
      </c>
      <c r="B85" s="312">
        <v>4562569</v>
      </c>
      <c r="C85" s="5"/>
      <c r="D85" s="5"/>
      <c r="E85" s="5"/>
      <c r="F85" s="5"/>
      <c r="G85" s="5"/>
      <c r="H85" s="5"/>
    </row>
    <row r="86" spans="1:9" x14ac:dyDescent="0.25">
      <c r="A86" t="s">
        <v>213</v>
      </c>
      <c r="B86" s="312">
        <v>2154929</v>
      </c>
      <c r="C86" s="5"/>
      <c r="D86" s="5"/>
      <c r="E86" s="5"/>
      <c r="F86" s="5"/>
      <c r="G86" s="5"/>
      <c r="H86" s="5"/>
    </row>
    <row r="87" spans="1:9" x14ac:dyDescent="0.25">
      <c r="A87" t="s">
        <v>214</v>
      </c>
      <c r="B87" s="301">
        <f>SUM(B85:B86)</f>
        <v>6717498</v>
      </c>
      <c r="C87" s="5"/>
      <c r="D87" s="5"/>
      <c r="E87" s="5"/>
      <c r="F87" s="5"/>
      <c r="G87" s="5"/>
      <c r="H87" s="5">
        <f>B87/10000</f>
        <v>671.74980000000005</v>
      </c>
    </row>
    <row r="88" spans="1:9" x14ac:dyDescent="0.25">
      <c r="A88" t="s">
        <v>215</v>
      </c>
      <c r="B88" s="301">
        <f>B83-B87</f>
        <v>8341873</v>
      </c>
      <c r="C88" s="5"/>
      <c r="D88" s="5"/>
      <c r="E88" s="5"/>
      <c r="F88" s="5"/>
      <c r="G88" s="5">
        <f>B88/10000</f>
        <v>834.18730000000005</v>
      </c>
      <c r="H88" s="5"/>
    </row>
    <row r="89" spans="1:9" x14ac:dyDescent="0.25">
      <c r="B89" s="301"/>
      <c r="C89" s="5"/>
      <c r="D89" s="5"/>
      <c r="E89" s="5"/>
      <c r="F89" s="5"/>
      <c r="G89" s="5"/>
      <c r="H89" s="5"/>
    </row>
    <row r="90" spans="1:9" x14ac:dyDescent="0.25">
      <c r="B90" s="301"/>
      <c r="C90" s="5"/>
      <c r="D90" s="5"/>
      <c r="E90" s="5"/>
      <c r="F90" s="5"/>
      <c r="G90" s="5"/>
      <c r="H90" s="5"/>
    </row>
    <row r="91" spans="1:9" x14ac:dyDescent="0.25">
      <c r="A91" s="323" t="s">
        <v>441</v>
      </c>
      <c r="B91" s="324"/>
      <c r="C91" s="325"/>
      <c r="D91" s="310">
        <f>D21</f>
        <v>1543.11</v>
      </c>
      <c r="E91" s="310">
        <f>E21</f>
        <v>3556.5738999999999</v>
      </c>
      <c r="F91" s="310">
        <f>F21</f>
        <v>267.09030000000001</v>
      </c>
      <c r="G91" s="310">
        <f>G21</f>
        <v>3950.7982999999999</v>
      </c>
      <c r="H91" s="310">
        <f>H21</f>
        <v>0</v>
      </c>
      <c r="I91" s="5">
        <f>SUM(D91:H91)</f>
        <v>9317.5725000000002</v>
      </c>
    </row>
    <row r="92" spans="1:9" x14ac:dyDescent="0.25">
      <c r="A92" s="186" t="s">
        <v>442</v>
      </c>
      <c r="B92" s="326"/>
      <c r="C92" s="199"/>
      <c r="D92" s="307">
        <f>D79</f>
        <v>468.02120000000002</v>
      </c>
      <c r="E92" s="307">
        <f>E79</f>
        <v>5088.4160000000002</v>
      </c>
      <c r="F92" s="307">
        <f>F79</f>
        <v>0</v>
      </c>
      <c r="G92" s="307">
        <f>G79</f>
        <v>10556.921399999999</v>
      </c>
      <c r="H92" s="307">
        <f>H79</f>
        <v>0</v>
      </c>
    </row>
    <row r="93" spans="1:9" x14ac:dyDescent="0.25">
      <c r="A93" s="186" t="s">
        <v>443</v>
      </c>
      <c r="B93" s="326"/>
      <c r="C93" s="199"/>
      <c r="D93" s="307"/>
      <c r="E93" s="307">
        <f>E44</f>
        <v>270.61430000000001</v>
      </c>
      <c r="F93" s="307">
        <f>F43</f>
        <v>406.59930000000003</v>
      </c>
      <c r="G93" s="307">
        <f>G88</f>
        <v>834.18730000000005</v>
      </c>
      <c r="H93" s="307">
        <f>H87</f>
        <v>671.74980000000005</v>
      </c>
    </row>
    <row r="94" spans="1:9" x14ac:dyDescent="0.25">
      <c r="A94" s="327" t="s">
        <v>444</v>
      </c>
      <c r="B94" s="328"/>
      <c r="C94" s="306"/>
      <c r="D94" s="311">
        <f>D92+D93</f>
        <v>468.02120000000002</v>
      </c>
      <c r="E94" s="311">
        <f>E92+E93</f>
        <v>5359.0303000000004</v>
      </c>
      <c r="F94" s="311">
        <f>F92+F93</f>
        <v>406.59930000000003</v>
      </c>
      <c r="G94" s="311">
        <f>G92+G93</f>
        <v>11391.108699999999</v>
      </c>
      <c r="H94" s="311">
        <f>H92+H93</f>
        <v>671.74980000000005</v>
      </c>
    </row>
    <row r="95" spans="1:9" ht="23.25" x14ac:dyDescent="0.35">
      <c r="A95" s="329" t="s">
        <v>445</v>
      </c>
      <c r="B95" s="326"/>
      <c r="C95" s="199"/>
      <c r="D95" s="309">
        <f>D91+D94</f>
        <v>2011.1311999999998</v>
      </c>
      <c r="E95" s="309">
        <f>E91+E94</f>
        <v>8915.6041999999998</v>
      </c>
      <c r="F95" s="309">
        <f>F91+F94</f>
        <v>673.68960000000004</v>
      </c>
      <c r="G95" s="309">
        <f>G91+G94</f>
        <v>15341.906999999999</v>
      </c>
      <c r="H95" s="309">
        <f>H91+H94</f>
        <v>671.74980000000005</v>
      </c>
      <c r="I95" s="5">
        <f>SUM(D95:H95)</f>
        <v>27614.0818</v>
      </c>
    </row>
    <row r="96" spans="1:9" x14ac:dyDescent="0.25">
      <c r="A96" s="200"/>
      <c r="B96" s="330"/>
      <c r="C96" s="204"/>
      <c r="D96" s="314" t="s">
        <v>148</v>
      </c>
      <c r="E96" s="314" t="s">
        <v>149</v>
      </c>
      <c r="F96" s="314" t="s">
        <v>150</v>
      </c>
      <c r="G96" s="314" t="s">
        <v>151</v>
      </c>
      <c r="H96" s="314" t="s">
        <v>152</v>
      </c>
    </row>
    <row r="97" spans="3:8" ht="15.75" thickBot="1" x14ac:dyDescent="0.3">
      <c r="D97" s="305"/>
      <c r="E97" s="305"/>
      <c r="F97" s="305"/>
      <c r="G97" s="305"/>
      <c r="H97" s="305"/>
    </row>
    <row r="98" spans="3:8" ht="32.25" customHeight="1" thickTop="1" x14ac:dyDescent="0.25">
      <c r="D98" s="313" t="s">
        <v>446</v>
      </c>
      <c r="G98" s="313" t="s">
        <v>447</v>
      </c>
    </row>
    <row r="99" spans="3:8" ht="27" thickBot="1" x14ac:dyDescent="0.45">
      <c r="D99" s="64">
        <f>SUM(D95+E95+F95)</f>
        <v>11600.424999999999</v>
      </c>
      <c r="G99" s="64">
        <f>SUM(G95+H95)</f>
        <v>16013.656799999999</v>
      </c>
    </row>
    <row r="100" spans="3:8" ht="16.5" thickTop="1" thickBot="1" x14ac:dyDescent="0.3"/>
    <row r="101" spans="3:8" ht="32.25" customHeight="1" thickTop="1" x14ac:dyDescent="0.25">
      <c r="C101" s="8"/>
      <c r="D101" s="8"/>
      <c r="H101" s="313" t="s">
        <v>448</v>
      </c>
    </row>
    <row r="102" spans="3:8" ht="27" thickBot="1" x14ac:dyDescent="0.45">
      <c r="C102" s="15"/>
      <c r="D102" s="65"/>
      <c r="H102" s="64">
        <f>SUM(D99+G99)</f>
        <v>27614.0818</v>
      </c>
    </row>
    <row r="103" spans="3:8" ht="16.5" thickTop="1" thickBot="1" x14ac:dyDescent="0.3">
      <c r="C103" s="8"/>
      <c r="D103" s="8"/>
    </row>
    <row r="104" spans="3:8" ht="32.25" customHeight="1" thickTop="1" x14ac:dyDescent="0.25">
      <c r="C104" s="8"/>
      <c r="D104" s="8"/>
      <c r="H104" s="77" t="s">
        <v>449</v>
      </c>
    </row>
    <row r="105" spans="3:8" ht="27" thickBot="1" x14ac:dyDescent="0.45">
      <c r="C105" s="8"/>
      <c r="D105" s="65"/>
      <c r="H105" s="64">
        <f>SUM(D91+E91+F91+G91+H91)</f>
        <v>9317.5725000000002</v>
      </c>
    </row>
    <row r="106" spans="3:8" ht="16.5" thickTop="1" thickBot="1" x14ac:dyDescent="0.3">
      <c r="C106" s="8"/>
      <c r="D106" s="8"/>
    </row>
    <row r="107" spans="3:8" ht="32.25" customHeight="1" thickTop="1" x14ac:dyDescent="0.25">
      <c r="C107" s="8"/>
      <c r="D107" s="8"/>
      <c r="H107" s="77" t="s">
        <v>455</v>
      </c>
    </row>
    <row r="108" spans="3:8" ht="27" thickBot="1" x14ac:dyDescent="0.45">
      <c r="C108" s="8"/>
      <c r="D108" s="8"/>
      <c r="H108" s="64">
        <f>H102-H105</f>
        <v>18296.509299999998</v>
      </c>
    </row>
    <row r="109" spans="3:8" ht="27" thickTop="1" x14ac:dyDescent="0.4">
      <c r="C109" s="8"/>
      <c r="D109" s="65"/>
    </row>
  </sheetData>
  <printOptions horizontalCentered="1" verticalCentered="1"/>
  <pageMargins left="0.23622047244094491" right="0.23622047244094491" top="0" bottom="0" header="0.31496062992125984" footer="0.31496062992125984"/>
  <pageSetup paperSize="8"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171"/>
  <sheetViews>
    <sheetView zoomScaleNormal="100" workbookViewId="0">
      <pane ySplit="1" topLeftCell="A38" activePane="bottomLeft" state="frozen"/>
      <selection pane="bottomLeft" activeCell="L151" sqref="L151"/>
    </sheetView>
  </sheetViews>
  <sheetFormatPr defaultRowHeight="15" x14ac:dyDescent="0.25"/>
  <cols>
    <col min="1" max="1" width="13.42578125" style="69" bestFit="1" customWidth="1"/>
    <col min="2" max="2" width="22.28515625" style="69" bestFit="1" customWidth="1"/>
    <col min="3" max="3" width="30.28515625" style="116" bestFit="1" customWidth="1"/>
    <col min="4" max="4" width="8.28515625" style="73" bestFit="1" customWidth="1"/>
    <col min="5" max="5" width="14" style="73" bestFit="1" customWidth="1"/>
    <col min="6" max="6" width="11.28515625" style="73" customWidth="1"/>
    <col min="7" max="7" width="10.42578125" style="74" customWidth="1"/>
    <col min="8" max="8" width="8.42578125" style="74" customWidth="1"/>
    <col min="9" max="9" width="20.7109375" style="75" customWidth="1"/>
    <col min="10" max="10" width="10.140625" style="75" bestFit="1" customWidth="1"/>
    <col min="11" max="11" width="16" style="74" bestFit="1" customWidth="1"/>
    <col min="12" max="12" width="20.7109375" style="76" customWidth="1"/>
    <col min="13" max="204" width="9.140625" style="69"/>
    <col min="205" max="205" width="13.42578125" style="69" bestFit="1" customWidth="1"/>
    <col min="206" max="206" width="22.28515625" style="69" bestFit="1" customWidth="1"/>
    <col min="207" max="207" width="27.5703125" style="69" bestFit="1" customWidth="1"/>
    <col min="208" max="208" width="9.7109375" style="69" bestFit="1" customWidth="1"/>
    <col min="209" max="210" width="9.7109375" style="69" customWidth="1"/>
    <col min="211" max="211" width="14.140625" style="69" customWidth="1"/>
    <col min="212" max="212" width="15.42578125" style="69" bestFit="1" customWidth="1"/>
    <col min="213" max="213" width="15.140625" style="69" bestFit="1" customWidth="1"/>
    <col min="214" max="215" width="11.28515625" style="69" bestFit="1" customWidth="1"/>
    <col min="216" max="216" width="12" style="69" customWidth="1"/>
    <col min="217" max="217" width="13.140625" style="69" customWidth="1"/>
    <col min="218" max="223" width="7.7109375" style="69" customWidth="1"/>
    <col min="224" max="224" width="8.5703125" style="69" bestFit="1" customWidth="1"/>
    <col min="225" max="226" width="7.7109375" style="69" customWidth="1"/>
    <col min="227" max="227" width="8.5703125" style="69" bestFit="1" customWidth="1"/>
    <col min="228" max="228" width="7.7109375" style="69" customWidth="1"/>
    <col min="229" max="460" width="9.140625" style="69"/>
    <col min="461" max="461" width="13.42578125" style="69" bestFit="1" customWidth="1"/>
    <col min="462" max="462" width="22.28515625" style="69" bestFit="1" customWidth="1"/>
    <col min="463" max="463" width="27.5703125" style="69" bestFit="1" customWidth="1"/>
    <col min="464" max="464" width="9.7109375" style="69" bestFit="1" customWidth="1"/>
    <col min="465" max="466" width="9.7109375" style="69" customWidth="1"/>
    <col min="467" max="467" width="14.140625" style="69" customWidth="1"/>
    <col min="468" max="468" width="15.42578125" style="69" bestFit="1" customWidth="1"/>
    <col min="469" max="469" width="15.140625" style="69" bestFit="1" customWidth="1"/>
    <col min="470" max="471" width="11.28515625" style="69" bestFit="1" customWidth="1"/>
    <col min="472" max="472" width="12" style="69" customWidth="1"/>
    <col min="473" max="473" width="13.140625" style="69" customWidth="1"/>
    <col min="474" max="479" width="7.7109375" style="69" customWidth="1"/>
    <col min="480" max="480" width="8.5703125" style="69" bestFit="1" customWidth="1"/>
    <col min="481" max="482" width="7.7109375" style="69" customWidth="1"/>
    <col min="483" max="483" width="8.5703125" style="69" bestFit="1" customWidth="1"/>
    <col min="484" max="484" width="7.7109375" style="69" customWidth="1"/>
    <col min="485" max="716" width="9.140625" style="69"/>
    <col min="717" max="717" width="13.42578125" style="69" bestFit="1" customWidth="1"/>
    <col min="718" max="718" width="22.28515625" style="69" bestFit="1" customWidth="1"/>
    <col min="719" max="719" width="27.5703125" style="69" bestFit="1" customWidth="1"/>
    <col min="720" max="720" width="9.7109375" style="69" bestFit="1" customWidth="1"/>
    <col min="721" max="722" width="9.7109375" style="69" customWidth="1"/>
    <col min="723" max="723" width="14.140625" style="69" customWidth="1"/>
    <col min="724" max="724" width="15.42578125" style="69" bestFit="1" customWidth="1"/>
    <col min="725" max="725" width="15.140625" style="69" bestFit="1" customWidth="1"/>
    <col min="726" max="727" width="11.28515625" style="69" bestFit="1" customWidth="1"/>
    <col min="728" max="728" width="12" style="69" customWidth="1"/>
    <col min="729" max="729" width="13.140625" style="69" customWidth="1"/>
    <col min="730" max="735" width="7.7109375" style="69" customWidth="1"/>
    <col min="736" max="736" width="8.5703125" style="69" bestFit="1" customWidth="1"/>
    <col min="737" max="738" width="7.7109375" style="69" customWidth="1"/>
    <col min="739" max="739" width="8.5703125" style="69" bestFit="1" customWidth="1"/>
    <col min="740" max="740" width="7.7109375" style="69" customWidth="1"/>
    <col min="741" max="972" width="9.140625" style="69"/>
    <col min="973" max="973" width="13.42578125" style="69" bestFit="1" customWidth="1"/>
    <col min="974" max="974" width="22.28515625" style="69" bestFit="1" customWidth="1"/>
    <col min="975" max="975" width="27.5703125" style="69" bestFit="1" customWidth="1"/>
    <col min="976" max="976" width="9.7109375" style="69" bestFit="1" customWidth="1"/>
    <col min="977" max="978" width="9.7109375" style="69" customWidth="1"/>
    <col min="979" max="979" width="14.140625" style="69" customWidth="1"/>
    <col min="980" max="980" width="15.42578125" style="69" bestFit="1" customWidth="1"/>
    <col min="981" max="981" width="15.140625" style="69" bestFit="1" customWidth="1"/>
    <col min="982" max="983" width="11.28515625" style="69" bestFit="1" customWidth="1"/>
    <col min="984" max="984" width="12" style="69" customWidth="1"/>
    <col min="985" max="985" width="13.140625" style="69" customWidth="1"/>
    <col min="986" max="991" width="7.7109375" style="69" customWidth="1"/>
    <col min="992" max="992" width="8.5703125" style="69" bestFit="1" customWidth="1"/>
    <col min="993" max="994" width="7.7109375" style="69" customWidth="1"/>
    <col min="995" max="995" width="8.5703125" style="69" bestFit="1" customWidth="1"/>
    <col min="996" max="996" width="7.7109375" style="69" customWidth="1"/>
    <col min="997" max="1228" width="9.140625" style="69"/>
    <col min="1229" max="1229" width="13.42578125" style="69" bestFit="1" customWidth="1"/>
    <col min="1230" max="1230" width="22.28515625" style="69" bestFit="1" customWidth="1"/>
    <col min="1231" max="1231" width="27.5703125" style="69" bestFit="1" customWidth="1"/>
    <col min="1232" max="1232" width="9.7109375" style="69" bestFit="1" customWidth="1"/>
    <col min="1233" max="1234" width="9.7109375" style="69" customWidth="1"/>
    <col min="1235" max="1235" width="14.140625" style="69" customWidth="1"/>
    <col min="1236" max="1236" width="15.42578125" style="69" bestFit="1" customWidth="1"/>
    <col min="1237" max="1237" width="15.140625" style="69" bestFit="1" customWidth="1"/>
    <col min="1238" max="1239" width="11.28515625" style="69" bestFit="1" customWidth="1"/>
    <col min="1240" max="1240" width="12" style="69" customWidth="1"/>
    <col min="1241" max="1241" width="13.140625" style="69" customWidth="1"/>
    <col min="1242" max="1247" width="7.7109375" style="69" customWidth="1"/>
    <col min="1248" max="1248" width="8.5703125" style="69" bestFit="1" customWidth="1"/>
    <col min="1249" max="1250" width="7.7109375" style="69" customWidth="1"/>
    <col min="1251" max="1251" width="8.5703125" style="69" bestFit="1" customWidth="1"/>
    <col min="1252" max="1252" width="7.7109375" style="69" customWidth="1"/>
    <col min="1253" max="1484" width="9.140625" style="69"/>
    <col min="1485" max="1485" width="13.42578125" style="69" bestFit="1" customWidth="1"/>
    <col min="1486" max="1486" width="22.28515625" style="69" bestFit="1" customWidth="1"/>
    <col min="1487" max="1487" width="27.5703125" style="69" bestFit="1" customWidth="1"/>
    <col min="1488" max="1488" width="9.7109375" style="69" bestFit="1" customWidth="1"/>
    <col min="1489" max="1490" width="9.7109375" style="69" customWidth="1"/>
    <col min="1491" max="1491" width="14.140625" style="69" customWidth="1"/>
    <col min="1492" max="1492" width="15.42578125" style="69" bestFit="1" customWidth="1"/>
    <col min="1493" max="1493" width="15.140625" style="69" bestFit="1" customWidth="1"/>
    <col min="1494" max="1495" width="11.28515625" style="69" bestFit="1" customWidth="1"/>
    <col min="1496" max="1496" width="12" style="69" customWidth="1"/>
    <col min="1497" max="1497" width="13.140625" style="69" customWidth="1"/>
    <col min="1498" max="1503" width="7.7109375" style="69" customWidth="1"/>
    <col min="1504" max="1504" width="8.5703125" style="69" bestFit="1" customWidth="1"/>
    <col min="1505" max="1506" width="7.7109375" style="69" customWidth="1"/>
    <col min="1507" max="1507" width="8.5703125" style="69" bestFit="1" customWidth="1"/>
    <col min="1508" max="1508" width="7.7109375" style="69" customWidth="1"/>
    <col min="1509" max="1740" width="9.140625" style="69"/>
    <col min="1741" max="1741" width="13.42578125" style="69" bestFit="1" customWidth="1"/>
    <col min="1742" max="1742" width="22.28515625" style="69" bestFit="1" customWidth="1"/>
    <col min="1743" max="1743" width="27.5703125" style="69" bestFit="1" customWidth="1"/>
    <col min="1744" max="1744" width="9.7109375" style="69" bestFit="1" customWidth="1"/>
    <col min="1745" max="1746" width="9.7109375" style="69" customWidth="1"/>
    <col min="1747" max="1747" width="14.140625" style="69" customWidth="1"/>
    <col min="1748" max="1748" width="15.42578125" style="69" bestFit="1" customWidth="1"/>
    <col min="1749" max="1749" width="15.140625" style="69" bestFit="1" customWidth="1"/>
    <col min="1750" max="1751" width="11.28515625" style="69" bestFit="1" customWidth="1"/>
    <col min="1752" max="1752" width="12" style="69" customWidth="1"/>
    <col min="1753" max="1753" width="13.140625" style="69" customWidth="1"/>
    <col min="1754" max="1759" width="7.7109375" style="69" customWidth="1"/>
    <col min="1760" max="1760" width="8.5703125" style="69" bestFit="1" customWidth="1"/>
    <col min="1761" max="1762" width="7.7109375" style="69" customWidth="1"/>
    <col min="1763" max="1763" width="8.5703125" style="69" bestFit="1" customWidth="1"/>
    <col min="1764" max="1764" width="7.7109375" style="69" customWidth="1"/>
    <col min="1765" max="1996" width="9.140625" style="69"/>
    <col min="1997" max="1997" width="13.42578125" style="69" bestFit="1" customWidth="1"/>
    <col min="1998" max="1998" width="22.28515625" style="69" bestFit="1" customWidth="1"/>
    <col min="1999" max="1999" width="27.5703125" style="69" bestFit="1" customWidth="1"/>
    <col min="2000" max="2000" width="9.7109375" style="69" bestFit="1" customWidth="1"/>
    <col min="2001" max="2002" width="9.7109375" style="69" customWidth="1"/>
    <col min="2003" max="2003" width="14.140625" style="69" customWidth="1"/>
    <col min="2004" max="2004" width="15.42578125" style="69" bestFit="1" customWidth="1"/>
    <col min="2005" max="2005" width="15.140625" style="69" bestFit="1" customWidth="1"/>
    <col min="2006" max="2007" width="11.28515625" style="69" bestFit="1" customWidth="1"/>
    <col min="2008" max="2008" width="12" style="69" customWidth="1"/>
    <col min="2009" max="2009" width="13.140625" style="69" customWidth="1"/>
    <col min="2010" max="2015" width="7.7109375" style="69" customWidth="1"/>
    <col min="2016" max="2016" width="8.5703125" style="69" bestFit="1" customWidth="1"/>
    <col min="2017" max="2018" width="7.7109375" style="69" customWidth="1"/>
    <col min="2019" max="2019" width="8.5703125" style="69" bestFit="1" customWidth="1"/>
    <col min="2020" max="2020" width="7.7109375" style="69" customWidth="1"/>
    <col min="2021" max="2252" width="9.140625" style="69"/>
    <col min="2253" max="2253" width="13.42578125" style="69" bestFit="1" customWidth="1"/>
    <col min="2254" max="2254" width="22.28515625" style="69" bestFit="1" customWidth="1"/>
    <col min="2255" max="2255" width="27.5703125" style="69" bestFit="1" customWidth="1"/>
    <col min="2256" max="2256" width="9.7109375" style="69" bestFit="1" customWidth="1"/>
    <col min="2257" max="2258" width="9.7109375" style="69" customWidth="1"/>
    <col min="2259" max="2259" width="14.140625" style="69" customWidth="1"/>
    <col min="2260" max="2260" width="15.42578125" style="69" bestFit="1" customWidth="1"/>
    <col min="2261" max="2261" width="15.140625" style="69" bestFit="1" customWidth="1"/>
    <col min="2262" max="2263" width="11.28515625" style="69" bestFit="1" customWidth="1"/>
    <col min="2264" max="2264" width="12" style="69" customWidth="1"/>
    <col min="2265" max="2265" width="13.140625" style="69" customWidth="1"/>
    <col min="2266" max="2271" width="7.7109375" style="69" customWidth="1"/>
    <col min="2272" max="2272" width="8.5703125" style="69" bestFit="1" customWidth="1"/>
    <col min="2273" max="2274" width="7.7109375" style="69" customWidth="1"/>
    <col min="2275" max="2275" width="8.5703125" style="69" bestFit="1" customWidth="1"/>
    <col min="2276" max="2276" width="7.7109375" style="69" customWidth="1"/>
    <col min="2277" max="2508" width="9.140625" style="69"/>
    <col min="2509" max="2509" width="13.42578125" style="69" bestFit="1" customWidth="1"/>
    <col min="2510" max="2510" width="22.28515625" style="69" bestFit="1" customWidth="1"/>
    <col min="2511" max="2511" width="27.5703125" style="69" bestFit="1" customWidth="1"/>
    <col min="2512" max="2512" width="9.7109375" style="69" bestFit="1" customWidth="1"/>
    <col min="2513" max="2514" width="9.7109375" style="69" customWidth="1"/>
    <col min="2515" max="2515" width="14.140625" style="69" customWidth="1"/>
    <col min="2516" max="2516" width="15.42578125" style="69" bestFit="1" customWidth="1"/>
    <col min="2517" max="2517" width="15.140625" style="69" bestFit="1" customWidth="1"/>
    <col min="2518" max="2519" width="11.28515625" style="69" bestFit="1" customWidth="1"/>
    <col min="2520" max="2520" width="12" style="69" customWidth="1"/>
    <col min="2521" max="2521" width="13.140625" style="69" customWidth="1"/>
    <col min="2522" max="2527" width="7.7109375" style="69" customWidth="1"/>
    <col min="2528" max="2528" width="8.5703125" style="69" bestFit="1" customWidth="1"/>
    <col min="2529" max="2530" width="7.7109375" style="69" customWidth="1"/>
    <col min="2531" max="2531" width="8.5703125" style="69" bestFit="1" customWidth="1"/>
    <col min="2532" max="2532" width="7.7109375" style="69" customWidth="1"/>
    <col min="2533" max="2764" width="9.140625" style="69"/>
    <col min="2765" max="2765" width="13.42578125" style="69" bestFit="1" customWidth="1"/>
    <col min="2766" max="2766" width="22.28515625" style="69" bestFit="1" customWidth="1"/>
    <col min="2767" max="2767" width="27.5703125" style="69" bestFit="1" customWidth="1"/>
    <col min="2768" max="2768" width="9.7109375" style="69" bestFit="1" customWidth="1"/>
    <col min="2769" max="2770" width="9.7109375" style="69" customWidth="1"/>
    <col min="2771" max="2771" width="14.140625" style="69" customWidth="1"/>
    <col min="2772" max="2772" width="15.42578125" style="69" bestFit="1" customWidth="1"/>
    <col min="2773" max="2773" width="15.140625" style="69" bestFit="1" customWidth="1"/>
    <col min="2774" max="2775" width="11.28515625" style="69" bestFit="1" customWidth="1"/>
    <col min="2776" max="2776" width="12" style="69" customWidth="1"/>
    <col min="2777" max="2777" width="13.140625" style="69" customWidth="1"/>
    <col min="2778" max="2783" width="7.7109375" style="69" customWidth="1"/>
    <col min="2784" max="2784" width="8.5703125" style="69" bestFit="1" customWidth="1"/>
    <col min="2785" max="2786" width="7.7109375" style="69" customWidth="1"/>
    <col min="2787" max="2787" width="8.5703125" style="69" bestFit="1" customWidth="1"/>
    <col min="2788" max="2788" width="7.7109375" style="69" customWidth="1"/>
    <col min="2789" max="3020" width="9.140625" style="69"/>
    <col min="3021" max="3021" width="13.42578125" style="69" bestFit="1" customWidth="1"/>
    <col min="3022" max="3022" width="22.28515625" style="69" bestFit="1" customWidth="1"/>
    <col min="3023" max="3023" width="27.5703125" style="69" bestFit="1" customWidth="1"/>
    <col min="3024" max="3024" width="9.7109375" style="69" bestFit="1" customWidth="1"/>
    <col min="3025" max="3026" width="9.7109375" style="69" customWidth="1"/>
    <col min="3027" max="3027" width="14.140625" style="69" customWidth="1"/>
    <col min="3028" max="3028" width="15.42578125" style="69" bestFit="1" customWidth="1"/>
    <col min="3029" max="3029" width="15.140625" style="69" bestFit="1" customWidth="1"/>
    <col min="3030" max="3031" width="11.28515625" style="69" bestFit="1" customWidth="1"/>
    <col min="3032" max="3032" width="12" style="69" customWidth="1"/>
    <col min="3033" max="3033" width="13.140625" style="69" customWidth="1"/>
    <col min="3034" max="3039" width="7.7109375" style="69" customWidth="1"/>
    <col min="3040" max="3040" width="8.5703125" style="69" bestFit="1" customWidth="1"/>
    <col min="3041" max="3042" width="7.7109375" style="69" customWidth="1"/>
    <col min="3043" max="3043" width="8.5703125" style="69" bestFit="1" customWidth="1"/>
    <col min="3044" max="3044" width="7.7109375" style="69" customWidth="1"/>
    <col min="3045" max="3276" width="9.140625" style="69"/>
    <col min="3277" max="3277" width="13.42578125" style="69" bestFit="1" customWidth="1"/>
    <col min="3278" max="3278" width="22.28515625" style="69" bestFit="1" customWidth="1"/>
    <col min="3279" max="3279" width="27.5703125" style="69" bestFit="1" customWidth="1"/>
    <col min="3280" max="3280" width="9.7109375" style="69" bestFit="1" customWidth="1"/>
    <col min="3281" max="3282" width="9.7109375" style="69" customWidth="1"/>
    <col min="3283" max="3283" width="14.140625" style="69" customWidth="1"/>
    <col min="3284" max="3284" width="15.42578125" style="69" bestFit="1" customWidth="1"/>
    <col min="3285" max="3285" width="15.140625" style="69" bestFit="1" customWidth="1"/>
    <col min="3286" max="3287" width="11.28515625" style="69" bestFit="1" customWidth="1"/>
    <col min="3288" max="3288" width="12" style="69" customWidth="1"/>
    <col min="3289" max="3289" width="13.140625" style="69" customWidth="1"/>
    <col min="3290" max="3295" width="7.7109375" style="69" customWidth="1"/>
    <col min="3296" max="3296" width="8.5703125" style="69" bestFit="1" customWidth="1"/>
    <col min="3297" max="3298" width="7.7109375" style="69" customWidth="1"/>
    <col min="3299" max="3299" width="8.5703125" style="69" bestFit="1" customWidth="1"/>
    <col min="3300" max="3300" width="7.7109375" style="69" customWidth="1"/>
    <col min="3301" max="3532" width="9.140625" style="69"/>
    <col min="3533" max="3533" width="13.42578125" style="69" bestFit="1" customWidth="1"/>
    <col min="3534" max="3534" width="22.28515625" style="69" bestFit="1" customWidth="1"/>
    <col min="3535" max="3535" width="27.5703125" style="69" bestFit="1" customWidth="1"/>
    <col min="3536" max="3536" width="9.7109375" style="69" bestFit="1" customWidth="1"/>
    <col min="3537" max="3538" width="9.7109375" style="69" customWidth="1"/>
    <col min="3539" max="3539" width="14.140625" style="69" customWidth="1"/>
    <col min="3540" max="3540" width="15.42578125" style="69" bestFit="1" customWidth="1"/>
    <col min="3541" max="3541" width="15.140625" style="69" bestFit="1" customWidth="1"/>
    <col min="3542" max="3543" width="11.28515625" style="69" bestFit="1" customWidth="1"/>
    <col min="3544" max="3544" width="12" style="69" customWidth="1"/>
    <col min="3545" max="3545" width="13.140625" style="69" customWidth="1"/>
    <col min="3546" max="3551" width="7.7109375" style="69" customWidth="1"/>
    <col min="3552" max="3552" width="8.5703125" style="69" bestFit="1" customWidth="1"/>
    <col min="3553" max="3554" width="7.7109375" style="69" customWidth="1"/>
    <col min="3555" max="3555" width="8.5703125" style="69" bestFit="1" customWidth="1"/>
    <col min="3556" max="3556" width="7.7109375" style="69" customWidth="1"/>
    <col min="3557" max="3788" width="9.140625" style="69"/>
    <col min="3789" max="3789" width="13.42578125" style="69" bestFit="1" customWidth="1"/>
    <col min="3790" max="3790" width="22.28515625" style="69" bestFit="1" customWidth="1"/>
    <col min="3791" max="3791" width="27.5703125" style="69" bestFit="1" customWidth="1"/>
    <col min="3792" max="3792" width="9.7109375" style="69" bestFit="1" customWidth="1"/>
    <col min="3793" max="3794" width="9.7109375" style="69" customWidth="1"/>
    <col min="3795" max="3795" width="14.140625" style="69" customWidth="1"/>
    <col min="3796" max="3796" width="15.42578125" style="69" bestFit="1" customWidth="1"/>
    <col min="3797" max="3797" width="15.140625" style="69" bestFit="1" customWidth="1"/>
    <col min="3798" max="3799" width="11.28515625" style="69" bestFit="1" customWidth="1"/>
    <col min="3800" max="3800" width="12" style="69" customWidth="1"/>
    <col min="3801" max="3801" width="13.140625" style="69" customWidth="1"/>
    <col min="3802" max="3807" width="7.7109375" style="69" customWidth="1"/>
    <col min="3808" max="3808" width="8.5703125" style="69" bestFit="1" customWidth="1"/>
    <col min="3809" max="3810" width="7.7109375" style="69" customWidth="1"/>
    <col min="3811" max="3811" width="8.5703125" style="69" bestFit="1" customWidth="1"/>
    <col min="3812" max="3812" width="7.7109375" style="69" customWidth="1"/>
    <col min="3813" max="4044" width="9.140625" style="69"/>
    <col min="4045" max="4045" width="13.42578125" style="69" bestFit="1" customWidth="1"/>
    <col min="4046" max="4046" width="22.28515625" style="69" bestFit="1" customWidth="1"/>
    <col min="4047" max="4047" width="27.5703125" style="69" bestFit="1" customWidth="1"/>
    <col min="4048" max="4048" width="9.7109375" style="69" bestFit="1" customWidth="1"/>
    <col min="4049" max="4050" width="9.7109375" style="69" customWidth="1"/>
    <col min="4051" max="4051" width="14.140625" style="69" customWidth="1"/>
    <col min="4052" max="4052" width="15.42578125" style="69" bestFit="1" customWidth="1"/>
    <col min="4053" max="4053" width="15.140625" style="69" bestFit="1" customWidth="1"/>
    <col min="4054" max="4055" width="11.28515625" style="69" bestFit="1" customWidth="1"/>
    <col min="4056" max="4056" width="12" style="69" customWidth="1"/>
    <col min="4057" max="4057" width="13.140625" style="69" customWidth="1"/>
    <col min="4058" max="4063" width="7.7109375" style="69" customWidth="1"/>
    <col min="4064" max="4064" width="8.5703125" style="69" bestFit="1" customWidth="1"/>
    <col min="4065" max="4066" width="7.7109375" style="69" customWidth="1"/>
    <col min="4067" max="4067" width="8.5703125" style="69" bestFit="1" customWidth="1"/>
    <col min="4068" max="4068" width="7.7109375" style="69" customWidth="1"/>
    <col min="4069" max="4300" width="9.140625" style="69"/>
    <col min="4301" max="4301" width="13.42578125" style="69" bestFit="1" customWidth="1"/>
    <col min="4302" max="4302" width="22.28515625" style="69" bestFit="1" customWidth="1"/>
    <col min="4303" max="4303" width="27.5703125" style="69" bestFit="1" customWidth="1"/>
    <col min="4304" max="4304" width="9.7109375" style="69" bestFit="1" customWidth="1"/>
    <col min="4305" max="4306" width="9.7109375" style="69" customWidth="1"/>
    <col min="4307" max="4307" width="14.140625" style="69" customWidth="1"/>
    <col min="4308" max="4308" width="15.42578125" style="69" bestFit="1" customWidth="1"/>
    <col min="4309" max="4309" width="15.140625" style="69" bestFit="1" customWidth="1"/>
    <col min="4310" max="4311" width="11.28515625" style="69" bestFit="1" customWidth="1"/>
    <col min="4312" max="4312" width="12" style="69" customWidth="1"/>
    <col min="4313" max="4313" width="13.140625" style="69" customWidth="1"/>
    <col min="4314" max="4319" width="7.7109375" style="69" customWidth="1"/>
    <col min="4320" max="4320" width="8.5703125" style="69" bestFit="1" customWidth="1"/>
    <col min="4321" max="4322" width="7.7109375" style="69" customWidth="1"/>
    <col min="4323" max="4323" width="8.5703125" style="69" bestFit="1" customWidth="1"/>
    <col min="4324" max="4324" width="7.7109375" style="69" customWidth="1"/>
    <col min="4325" max="4556" width="9.140625" style="69"/>
    <col min="4557" max="4557" width="13.42578125" style="69" bestFit="1" customWidth="1"/>
    <col min="4558" max="4558" width="22.28515625" style="69" bestFit="1" customWidth="1"/>
    <col min="4559" max="4559" width="27.5703125" style="69" bestFit="1" customWidth="1"/>
    <col min="4560" max="4560" width="9.7109375" style="69" bestFit="1" customWidth="1"/>
    <col min="4561" max="4562" width="9.7109375" style="69" customWidth="1"/>
    <col min="4563" max="4563" width="14.140625" style="69" customWidth="1"/>
    <col min="4564" max="4564" width="15.42578125" style="69" bestFit="1" customWidth="1"/>
    <col min="4565" max="4565" width="15.140625" style="69" bestFit="1" customWidth="1"/>
    <col min="4566" max="4567" width="11.28515625" style="69" bestFit="1" customWidth="1"/>
    <col min="4568" max="4568" width="12" style="69" customWidth="1"/>
    <col min="4569" max="4569" width="13.140625" style="69" customWidth="1"/>
    <col min="4570" max="4575" width="7.7109375" style="69" customWidth="1"/>
    <col min="4576" max="4576" width="8.5703125" style="69" bestFit="1" customWidth="1"/>
    <col min="4577" max="4578" width="7.7109375" style="69" customWidth="1"/>
    <col min="4579" max="4579" width="8.5703125" style="69" bestFit="1" customWidth="1"/>
    <col min="4580" max="4580" width="7.7109375" style="69" customWidth="1"/>
    <col min="4581" max="4812" width="9.140625" style="69"/>
    <col min="4813" max="4813" width="13.42578125" style="69" bestFit="1" customWidth="1"/>
    <col min="4814" max="4814" width="22.28515625" style="69" bestFit="1" customWidth="1"/>
    <col min="4815" max="4815" width="27.5703125" style="69" bestFit="1" customWidth="1"/>
    <col min="4816" max="4816" width="9.7109375" style="69" bestFit="1" customWidth="1"/>
    <col min="4817" max="4818" width="9.7109375" style="69" customWidth="1"/>
    <col min="4819" max="4819" width="14.140625" style="69" customWidth="1"/>
    <col min="4820" max="4820" width="15.42578125" style="69" bestFit="1" customWidth="1"/>
    <col min="4821" max="4821" width="15.140625" style="69" bestFit="1" customWidth="1"/>
    <col min="4822" max="4823" width="11.28515625" style="69" bestFit="1" customWidth="1"/>
    <col min="4824" max="4824" width="12" style="69" customWidth="1"/>
    <col min="4825" max="4825" width="13.140625" style="69" customWidth="1"/>
    <col min="4826" max="4831" width="7.7109375" style="69" customWidth="1"/>
    <col min="4832" max="4832" width="8.5703125" style="69" bestFit="1" customWidth="1"/>
    <col min="4833" max="4834" width="7.7109375" style="69" customWidth="1"/>
    <col min="4835" max="4835" width="8.5703125" style="69" bestFit="1" customWidth="1"/>
    <col min="4836" max="4836" width="7.7109375" style="69" customWidth="1"/>
    <col min="4837" max="5068" width="9.140625" style="69"/>
    <col min="5069" max="5069" width="13.42578125" style="69" bestFit="1" customWidth="1"/>
    <col min="5070" max="5070" width="22.28515625" style="69" bestFit="1" customWidth="1"/>
    <col min="5071" max="5071" width="27.5703125" style="69" bestFit="1" customWidth="1"/>
    <col min="5072" max="5072" width="9.7109375" style="69" bestFit="1" customWidth="1"/>
    <col min="5073" max="5074" width="9.7109375" style="69" customWidth="1"/>
    <col min="5075" max="5075" width="14.140625" style="69" customWidth="1"/>
    <col min="5076" max="5076" width="15.42578125" style="69" bestFit="1" customWidth="1"/>
    <col min="5077" max="5077" width="15.140625" style="69" bestFit="1" customWidth="1"/>
    <col min="5078" max="5079" width="11.28515625" style="69" bestFit="1" customWidth="1"/>
    <col min="5080" max="5080" width="12" style="69" customWidth="1"/>
    <col min="5081" max="5081" width="13.140625" style="69" customWidth="1"/>
    <col min="5082" max="5087" width="7.7109375" style="69" customWidth="1"/>
    <col min="5088" max="5088" width="8.5703125" style="69" bestFit="1" customWidth="1"/>
    <col min="5089" max="5090" width="7.7109375" style="69" customWidth="1"/>
    <col min="5091" max="5091" width="8.5703125" style="69" bestFit="1" customWidth="1"/>
    <col min="5092" max="5092" width="7.7109375" style="69" customWidth="1"/>
    <col min="5093" max="5324" width="9.140625" style="69"/>
    <col min="5325" max="5325" width="13.42578125" style="69" bestFit="1" customWidth="1"/>
    <col min="5326" max="5326" width="22.28515625" style="69" bestFit="1" customWidth="1"/>
    <col min="5327" max="5327" width="27.5703125" style="69" bestFit="1" customWidth="1"/>
    <col min="5328" max="5328" width="9.7109375" style="69" bestFit="1" customWidth="1"/>
    <col min="5329" max="5330" width="9.7109375" style="69" customWidth="1"/>
    <col min="5331" max="5331" width="14.140625" style="69" customWidth="1"/>
    <col min="5332" max="5332" width="15.42578125" style="69" bestFit="1" customWidth="1"/>
    <col min="5333" max="5333" width="15.140625" style="69" bestFit="1" customWidth="1"/>
    <col min="5334" max="5335" width="11.28515625" style="69" bestFit="1" customWidth="1"/>
    <col min="5336" max="5336" width="12" style="69" customWidth="1"/>
    <col min="5337" max="5337" width="13.140625" style="69" customWidth="1"/>
    <col min="5338" max="5343" width="7.7109375" style="69" customWidth="1"/>
    <col min="5344" max="5344" width="8.5703125" style="69" bestFit="1" customWidth="1"/>
    <col min="5345" max="5346" width="7.7109375" style="69" customWidth="1"/>
    <col min="5347" max="5347" width="8.5703125" style="69" bestFit="1" customWidth="1"/>
    <col min="5348" max="5348" width="7.7109375" style="69" customWidth="1"/>
    <col min="5349" max="5580" width="9.140625" style="69"/>
    <col min="5581" max="5581" width="13.42578125" style="69" bestFit="1" customWidth="1"/>
    <col min="5582" max="5582" width="22.28515625" style="69" bestFit="1" customWidth="1"/>
    <col min="5583" max="5583" width="27.5703125" style="69" bestFit="1" customWidth="1"/>
    <col min="5584" max="5584" width="9.7109375" style="69" bestFit="1" customWidth="1"/>
    <col min="5585" max="5586" width="9.7109375" style="69" customWidth="1"/>
    <col min="5587" max="5587" width="14.140625" style="69" customWidth="1"/>
    <col min="5588" max="5588" width="15.42578125" style="69" bestFit="1" customWidth="1"/>
    <col min="5589" max="5589" width="15.140625" style="69" bestFit="1" customWidth="1"/>
    <col min="5590" max="5591" width="11.28515625" style="69" bestFit="1" customWidth="1"/>
    <col min="5592" max="5592" width="12" style="69" customWidth="1"/>
    <col min="5593" max="5593" width="13.140625" style="69" customWidth="1"/>
    <col min="5594" max="5599" width="7.7109375" style="69" customWidth="1"/>
    <col min="5600" max="5600" width="8.5703125" style="69" bestFit="1" customWidth="1"/>
    <col min="5601" max="5602" width="7.7109375" style="69" customWidth="1"/>
    <col min="5603" max="5603" width="8.5703125" style="69" bestFit="1" customWidth="1"/>
    <col min="5604" max="5604" width="7.7109375" style="69" customWidth="1"/>
    <col min="5605" max="5836" width="9.140625" style="69"/>
    <col min="5837" max="5837" width="13.42578125" style="69" bestFit="1" customWidth="1"/>
    <col min="5838" max="5838" width="22.28515625" style="69" bestFit="1" customWidth="1"/>
    <col min="5839" max="5839" width="27.5703125" style="69" bestFit="1" customWidth="1"/>
    <col min="5840" max="5840" width="9.7109375" style="69" bestFit="1" customWidth="1"/>
    <col min="5841" max="5842" width="9.7109375" style="69" customWidth="1"/>
    <col min="5843" max="5843" width="14.140625" style="69" customWidth="1"/>
    <col min="5844" max="5844" width="15.42578125" style="69" bestFit="1" customWidth="1"/>
    <col min="5845" max="5845" width="15.140625" style="69" bestFit="1" customWidth="1"/>
    <col min="5846" max="5847" width="11.28515625" style="69" bestFit="1" customWidth="1"/>
    <col min="5848" max="5848" width="12" style="69" customWidth="1"/>
    <col min="5849" max="5849" width="13.140625" style="69" customWidth="1"/>
    <col min="5850" max="5855" width="7.7109375" style="69" customWidth="1"/>
    <col min="5856" max="5856" width="8.5703125" style="69" bestFit="1" customWidth="1"/>
    <col min="5857" max="5858" width="7.7109375" style="69" customWidth="1"/>
    <col min="5859" max="5859" width="8.5703125" style="69" bestFit="1" customWidth="1"/>
    <col min="5860" max="5860" width="7.7109375" style="69" customWidth="1"/>
    <col min="5861" max="6092" width="9.140625" style="69"/>
    <col min="6093" max="6093" width="13.42578125" style="69" bestFit="1" customWidth="1"/>
    <col min="6094" max="6094" width="22.28515625" style="69" bestFit="1" customWidth="1"/>
    <col min="6095" max="6095" width="27.5703125" style="69" bestFit="1" customWidth="1"/>
    <col min="6096" max="6096" width="9.7109375" style="69" bestFit="1" customWidth="1"/>
    <col min="6097" max="6098" width="9.7109375" style="69" customWidth="1"/>
    <col min="6099" max="6099" width="14.140625" style="69" customWidth="1"/>
    <col min="6100" max="6100" width="15.42578125" style="69" bestFit="1" customWidth="1"/>
    <col min="6101" max="6101" width="15.140625" style="69" bestFit="1" customWidth="1"/>
    <col min="6102" max="6103" width="11.28515625" style="69" bestFit="1" customWidth="1"/>
    <col min="6104" max="6104" width="12" style="69" customWidth="1"/>
    <col min="6105" max="6105" width="13.140625" style="69" customWidth="1"/>
    <col min="6106" max="6111" width="7.7109375" style="69" customWidth="1"/>
    <col min="6112" max="6112" width="8.5703125" style="69" bestFit="1" customWidth="1"/>
    <col min="6113" max="6114" width="7.7109375" style="69" customWidth="1"/>
    <col min="6115" max="6115" width="8.5703125" style="69" bestFit="1" customWidth="1"/>
    <col min="6116" max="6116" width="7.7109375" style="69" customWidth="1"/>
    <col min="6117" max="6348" width="9.140625" style="69"/>
    <col min="6349" max="6349" width="13.42578125" style="69" bestFit="1" customWidth="1"/>
    <col min="6350" max="6350" width="22.28515625" style="69" bestFit="1" customWidth="1"/>
    <col min="6351" max="6351" width="27.5703125" style="69" bestFit="1" customWidth="1"/>
    <col min="6352" max="6352" width="9.7109375" style="69" bestFit="1" customWidth="1"/>
    <col min="6353" max="6354" width="9.7109375" style="69" customWidth="1"/>
    <col min="6355" max="6355" width="14.140625" style="69" customWidth="1"/>
    <col min="6356" max="6356" width="15.42578125" style="69" bestFit="1" customWidth="1"/>
    <col min="6357" max="6357" width="15.140625" style="69" bestFit="1" customWidth="1"/>
    <col min="6358" max="6359" width="11.28515625" style="69" bestFit="1" customWidth="1"/>
    <col min="6360" max="6360" width="12" style="69" customWidth="1"/>
    <col min="6361" max="6361" width="13.140625" style="69" customWidth="1"/>
    <col min="6362" max="6367" width="7.7109375" style="69" customWidth="1"/>
    <col min="6368" max="6368" width="8.5703125" style="69" bestFit="1" customWidth="1"/>
    <col min="6369" max="6370" width="7.7109375" style="69" customWidth="1"/>
    <col min="6371" max="6371" width="8.5703125" style="69" bestFit="1" customWidth="1"/>
    <col min="6372" max="6372" width="7.7109375" style="69" customWidth="1"/>
    <col min="6373" max="6604" width="9.140625" style="69"/>
    <col min="6605" max="6605" width="13.42578125" style="69" bestFit="1" customWidth="1"/>
    <col min="6606" max="6606" width="22.28515625" style="69" bestFit="1" customWidth="1"/>
    <col min="6607" max="6607" width="27.5703125" style="69" bestFit="1" customWidth="1"/>
    <col min="6608" max="6608" width="9.7109375" style="69" bestFit="1" customWidth="1"/>
    <col min="6609" max="6610" width="9.7109375" style="69" customWidth="1"/>
    <col min="6611" max="6611" width="14.140625" style="69" customWidth="1"/>
    <col min="6612" max="6612" width="15.42578125" style="69" bestFit="1" customWidth="1"/>
    <col min="6613" max="6613" width="15.140625" style="69" bestFit="1" customWidth="1"/>
    <col min="6614" max="6615" width="11.28515625" style="69" bestFit="1" customWidth="1"/>
    <col min="6616" max="6616" width="12" style="69" customWidth="1"/>
    <col min="6617" max="6617" width="13.140625" style="69" customWidth="1"/>
    <col min="6618" max="6623" width="7.7109375" style="69" customWidth="1"/>
    <col min="6624" max="6624" width="8.5703125" style="69" bestFit="1" customWidth="1"/>
    <col min="6625" max="6626" width="7.7109375" style="69" customWidth="1"/>
    <col min="6627" max="6627" width="8.5703125" style="69" bestFit="1" customWidth="1"/>
    <col min="6628" max="6628" width="7.7109375" style="69" customWidth="1"/>
    <col min="6629" max="6860" width="9.140625" style="69"/>
    <col min="6861" max="6861" width="13.42578125" style="69" bestFit="1" customWidth="1"/>
    <col min="6862" max="6862" width="22.28515625" style="69" bestFit="1" customWidth="1"/>
    <col min="6863" max="6863" width="27.5703125" style="69" bestFit="1" customWidth="1"/>
    <col min="6864" max="6864" width="9.7109375" style="69" bestFit="1" customWidth="1"/>
    <col min="6865" max="6866" width="9.7109375" style="69" customWidth="1"/>
    <col min="6867" max="6867" width="14.140625" style="69" customWidth="1"/>
    <col min="6868" max="6868" width="15.42578125" style="69" bestFit="1" customWidth="1"/>
    <col min="6869" max="6869" width="15.140625" style="69" bestFit="1" customWidth="1"/>
    <col min="6870" max="6871" width="11.28515625" style="69" bestFit="1" customWidth="1"/>
    <col min="6872" max="6872" width="12" style="69" customWidth="1"/>
    <col min="6873" max="6873" width="13.140625" style="69" customWidth="1"/>
    <col min="6874" max="6879" width="7.7109375" style="69" customWidth="1"/>
    <col min="6880" max="6880" width="8.5703125" style="69" bestFit="1" customWidth="1"/>
    <col min="6881" max="6882" width="7.7109375" style="69" customWidth="1"/>
    <col min="6883" max="6883" width="8.5703125" style="69" bestFit="1" customWidth="1"/>
    <col min="6884" max="6884" width="7.7109375" style="69" customWidth="1"/>
    <col min="6885" max="7116" width="9.140625" style="69"/>
    <col min="7117" max="7117" width="13.42578125" style="69" bestFit="1" customWidth="1"/>
    <col min="7118" max="7118" width="22.28515625" style="69" bestFit="1" customWidth="1"/>
    <col min="7119" max="7119" width="27.5703125" style="69" bestFit="1" customWidth="1"/>
    <col min="7120" max="7120" width="9.7109375" style="69" bestFit="1" customWidth="1"/>
    <col min="7121" max="7122" width="9.7109375" style="69" customWidth="1"/>
    <col min="7123" max="7123" width="14.140625" style="69" customWidth="1"/>
    <col min="7124" max="7124" width="15.42578125" style="69" bestFit="1" customWidth="1"/>
    <col min="7125" max="7125" width="15.140625" style="69" bestFit="1" customWidth="1"/>
    <col min="7126" max="7127" width="11.28515625" style="69" bestFit="1" customWidth="1"/>
    <col min="7128" max="7128" width="12" style="69" customWidth="1"/>
    <col min="7129" max="7129" width="13.140625" style="69" customWidth="1"/>
    <col min="7130" max="7135" width="7.7109375" style="69" customWidth="1"/>
    <col min="7136" max="7136" width="8.5703125" style="69" bestFit="1" customWidth="1"/>
    <col min="7137" max="7138" width="7.7109375" style="69" customWidth="1"/>
    <col min="7139" max="7139" width="8.5703125" style="69" bestFit="1" customWidth="1"/>
    <col min="7140" max="7140" width="7.7109375" style="69" customWidth="1"/>
    <col min="7141" max="7372" width="9.140625" style="69"/>
    <col min="7373" max="7373" width="13.42578125" style="69" bestFit="1" customWidth="1"/>
    <col min="7374" max="7374" width="22.28515625" style="69" bestFit="1" customWidth="1"/>
    <col min="7375" max="7375" width="27.5703125" style="69" bestFit="1" customWidth="1"/>
    <col min="7376" max="7376" width="9.7109375" style="69" bestFit="1" customWidth="1"/>
    <col min="7377" max="7378" width="9.7109375" style="69" customWidth="1"/>
    <col min="7379" max="7379" width="14.140625" style="69" customWidth="1"/>
    <col min="7380" max="7380" width="15.42578125" style="69" bestFit="1" customWidth="1"/>
    <col min="7381" max="7381" width="15.140625" style="69" bestFit="1" customWidth="1"/>
    <col min="7382" max="7383" width="11.28515625" style="69" bestFit="1" customWidth="1"/>
    <col min="7384" max="7384" width="12" style="69" customWidth="1"/>
    <col min="7385" max="7385" width="13.140625" style="69" customWidth="1"/>
    <col min="7386" max="7391" width="7.7109375" style="69" customWidth="1"/>
    <col min="7392" max="7392" width="8.5703125" style="69" bestFit="1" customWidth="1"/>
    <col min="7393" max="7394" width="7.7109375" style="69" customWidth="1"/>
    <col min="7395" max="7395" width="8.5703125" style="69" bestFit="1" customWidth="1"/>
    <col min="7396" max="7396" width="7.7109375" style="69" customWidth="1"/>
    <col min="7397" max="7628" width="9.140625" style="69"/>
    <col min="7629" max="7629" width="13.42578125" style="69" bestFit="1" customWidth="1"/>
    <col min="7630" max="7630" width="22.28515625" style="69" bestFit="1" customWidth="1"/>
    <col min="7631" max="7631" width="27.5703125" style="69" bestFit="1" customWidth="1"/>
    <col min="7632" max="7632" width="9.7109375" style="69" bestFit="1" customWidth="1"/>
    <col min="7633" max="7634" width="9.7109375" style="69" customWidth="1"/>
    <col min="7635" max="7635" width="14.140625" style="69" customWidth="1"/>
    <col min="7636" max="7636" width="15.42578125" style="69" bestFit="1" customWidth="1"/>
    <col min="7637" max="7637" width="15.140625" style="69" bestFit="1" customWidth="1"/>
    <col min="7638" max="7639" width="11.28515625" style="69" bestFit="1" customWidth="1"/>
    <col min="7640" max="7640" width="12" style="69" customWidth="1"/>
    <col min="7641" max="7641" width="13.140625" style="69" customWidth="1"/>
    <col min="7642" max="7647" width="7.7109375" style="69" customWidth="1"/>
    <col min="7648" max="7648" width="8.5703125" style="69" bestFit="1" customWidth="1"/>
    <col min="7649" max="7650" width="7.7109375" style="69" customWidth="1"/>
    <col min="7651" max="7651" width="8.5703125" style="69" bestFit="1" customWidth="1"/>
    <col min="7652" max="7652" width="7.7109375" style="69" customWidth="1"/>
    <col min="7653" max="7884" width="9.140625" style="69"/>
    <col min="7885" max="7885" width="13.42578125" style="69" bestFit="1" customWidth="1"/>
    <col min="7886" max="7886" width="22.28515625" style="69" bestFit="1" customWidth="1"/>
    <col min="7887" max="7887" width="27.5703125" style="69" bestFit="1" customWidth="1"/>
    <col min="7888" max="7888" width="9.7109375" style="69" bestFit="1" customWidth="1"/>
    <col min="7889" max="7890" width="9.7109375" style="69" customWidth="1"/>
    <col min="7891" max="7891" width="14.140625" style="69" customWidth="1"/>
    <col min="7892" max="7892" width="15.42578125" style="69" bestFit="1" customWidth="1"/>
    <col min="7893" max="7893" width="15.140625" style="69" bestFit="1" customWidth="1"/>
    <col min="7894" max="7895" width="11.28515625" style="69" bestFit="1" customWidth="1"/>
    <col min="7896" max="7896" width="12" style="69" customWidth="1"/>
    <col min="7897" max="7897" width="13.140625" style="69" customWidth="1"/>
    <col min="7898" max="7903" width="7.7109375" style="69" customWidth="1"/>
    <col min="7904" max="7904" width="8.5703125" style="69" bestFit="1" customWidth="1"/>
    <col min="7905" max="7906" width="7.7109375" style="69" customWidth="1"/>
    <col min="7907" max="7907" width="8.5703125" style="69" bestFit="1" customWidth="1"/>
    <col min="7908" max="7908" width="7.7109375" style="69" customWidth="1"/>
    <col min="7909" max="8140" width="9.140625" style="69"/>
    <col min="8141" max="8141" width="13.42578125" style="69" bestFit="1" customWidth="1"/>
    <col min="8142" max="8142" width="22.28515625" style="69" bestFit="1" customWidth="1"/>
    <col min="8143" max="8143" width="27.5703125" style="69" bestFit="1" customWidth="1"/>
    <col min="8144" max="8144" width="9.7109375" style="69" bestFit="1" customWidth="1"/>
    <col min="8145" max="8146" width="9.7109375" style="69" customWidth="1"/>
    <col min="8147" max="8147" width="14.140625" style="69" customWidth="1"/>
    <col min="8148" max="8148" width="15.42578125" style="69" bestFit="1" customWidth="1"/>
    <col min="8149" max="8149" width="15.140625" style="69" bestFit="1" customWidth="1"/>
    <col min="8150" max="8151" width="11.28515625" style="69" bestFit="1" customWidth="1"/>
    <col min="8152" max="8152" width="12" style="69" customWidth="1"/>
    <col min="8153" max="8153" width="13.140625" style="69" customWidth="1"/>
    <col min="8154" max="8159" width="7.7109375" style="69" customWidth="1"/>
    <col min="8160" max="8160" width="8.5703125" style="69" bestFit="1" customWidth="1"/>
    <col min="8161" max="8162" width="7.7109375" style="69" customWidth="1"/>
    <col min="8163" max="8163" width="8.5703125" style="69" bestFit="1" customWidth="1"/>
    <col min="8164" max="8164" width="7.7109375" style="69" customWidth="1"/>
    <col min="8165" max="8396" width="9.140625" style="69"/>
    <col min="8397" max="8397" width="13.42578125" style="69" bestFit="1" customWidth="1"/>
    <col min="8398" max="8398" width="22.28515625" style="69" bestFit="1" customWidth="1"/>
    <col min="8399" max="8399" width="27.5703125" style="69" bestFit="1" customWidth="1"/>
    <col min="8400" max="8400" width="9.7109375" style="69" bestFit="1" customWidth="1"/>
    <col min="8401" max="8402" width="9.7109375" style="69" customWidth="1"/>
    <col min="8403" max="8403" width="14.140625" style="69" customWidth="1"/>
    <col min="8404" max="8404" width="15.42578125" style="69" bestFit="1" customWidth="1"/>
    <col min="8405" max="8405" width="15.140625" style="69" bestFit="1" customWidth="1"/>
    <col min="8406" max="8407" width="11.28515625" style="69" bestFit="1" customWidth="1"/>
    <col min="8408" max="8408" width="12" style="69" customWidth="1"/>
    <col min="8409" max="8409" width="13.140625" style="69" customWidth="1"/>
    <col min="8410" max="8415" width="7.7109375" style="69" customWidth="1"/>
    <col min="8416" max="8416" width="8.5703125" style="69" bestFit="1" customWidth="1"/>
    <col min="8417" max="8418" width="7.7109375" style="69" customWidth="1"/>
    <col min="8419" max="8419" width="8.5703125" style="69" bestFit="1" customWidth="1"/>
    <col min="8420" max="8420" width="7.7109375" style="69" customWidth="1"/>
    <col min="8421" max="8652" width="9.140625" style="69"/>
    <col min="8653" max="8653" width="13.42578125" style="69" bestFit="1" customWidth="1"/>
    <col min="8654" max="8654" width="22.28515625" style="69" bestFit="1" customWidth="1"/>
    <col min="8655" max="8655" width="27.5703125" style="69" bestFit="1" customWidth="1"/>
    <col min="8656" max="8656" width="9.7109375" style="69" bestFit="1" customWidth="1"/>
    <col min="8657" max="8658" width="9.7109375" style="69" customWidth="1"/>
    <col min="8659" max="8659" width="14.140625" style="69" customWidth="1"/>
    <col min="8660" max="8660" width="15.42578125" style="69" bestFit="1" customWidth="1"/>
    <col min="8661" max="8661" width="15.140625" style="69" bestFit="1" customWidth="1"/>
    <col min="8662" max="8663" width="11.28515625" style="69" bestFit="1" customWidth="1"/>
    <col min="8664" max="8664" width="12" style="69" customWidth="1"/>
    <col min="8665" max="8665" width="13.140625" style="69" customWidth="1"/>
    <col min="8666" max="8671" width="7.7109375" style="69" customWidth="1"/>
    <col min="8672" max="8672" width="8.5703125" style="69" bestFit="1" customWidth="1"/>
    <col min="8673" max="8674" width="7.7109375" style="69" customWidth="1"/>
    <col min="8675" max="8675" width="8.5703125" style="69" bestFit="1" customWidth="1"/>
    <col min="8676" max="8676" width="7.7109375" style="69" customWidth="1"/>
    <col min="8677" max="8908" width="9.140625" style="69"/>
    <col min="8909" max="8909" width="13.42578125" style="69" bestFit="1" customWidth="1"/>
    <col min="8910" max="8910" width="22.28515625" style="69" bestFit="1" customWidth="1"/>
    <col min="8911" max="8911" width="27.5703125" style="69" bestFit="1" customWidth="1"/>
    <col min="8912" max="8912" width="9.7109375" style="69" bestFit="1" customWidth="1"/>
    <col min="8913" max="8914" width="9.7109375" style="69" customWidth="1"/>
    <col min="8915" max="8915" width="14.140625" style="69" customWidth="1"/>
    <col min="8916" max="8916" width="15.42578125" style="69" bestFit="1" customWidth="1"/>
    <col min="8917" max="8917" width="15.140625" style="69" bestFit="1" customWidth="1"/>
    <col min="8918" max="8919" width="11.28515625" style="69" bestFit="1" customWidth="1"/>
    <col min="8920" max="8920" width="12" style="69" customWidth="1"/>
    <col min="8921" max="8921" width="13.140625" style="69" customWidth="1"/>
    <col min="8922" max="8927" width="7.7109375" style="69" customWidth="1"/>
    <col min="8928" max="8928" width="8.5703125" style="69" bestFit="1" customWidth="1"/>
    <col min="8929" max="8930" width="7.7109375" style="69" customWidth="1"/>
    <col min="8931" max="8931" width="8.5703125" style="69" bestFit="1" customWidth="1"/>
    <col min="8932" max="8932" width="7.7109375" style="69" customWidth="1"/>
    <col min="8933" max="9164" width="9.140625" style="69"/>
    <col min="9165" max="9165" width="13.42578125" style="69" bestFit="1" customWidth="1"/>
    <col min="9166" max="9166" width="22.28515625" style="69" bestFit="1" customWidth="1"/>
    <col min="9167" max="9167" width="27.5703125" style="69" bestFit="1" customWidth="1"/>
    <col min="9168" max="9168" width="9.7109375" style="69" bestFit="1" customWidth="1"/>
    <col min="9169" max="9170" width="9.7109375" style="69" customWidth="1"/>
    <col min="9171" max="9171" width="14.140625" style="69" customWidth="1"/>
    <col min="9172" max="9172" width="15.42578125" style="69" bestFit="1" customWidth="1"/>
    <col min="9173" max="9173" width="15.140625" style="69" bestFit="1" customWidth="1"/>
    <col min="9174" max="9175" width="11.28515625" style="69" bestFit="1" customWidth="1"/>
    <col min="9176" max="9176" width="12" style="69" customWidth="1"/>
    <col min="9177" max="9177" width="13.140625" style="69" customWidth="1"/>
    <col min="9178" max="9183" width="7.7109375" style="69" customWidth="1"/>
    <col min="9184" max="9184" width="8.5703125" style="69" bestFit="1" customWidth="1"/>
    <col min="9185" max="9186" width="7.7109375" style="69" customWidth="1"/>
    <col min="9187" max="9187" width="8.5703125" style="69" bestFit="1" customWidth="1"/>
    <col min="9188" max="9188" width="7.7109375" style="69" customWidth="1"/>
    <col min="9189" max="9420" width="9.140625" style="69"/>
    <col min="9421" max="9421" width="13.42578125" style="69" bestFit="1" customWidth="1"/>
    <col min="9422" max="9422" width="22.28515625" style="69" bestFit="1" customWidth="1"/>
    <col min="9423" max="9423" width="27.5703125" style="69" bestFit="1" customWidth="1"/>
    <col min="9424" max="9424" width="9.7109375" style="69" bestFit="1" customWidth="1"/>
    <col min="9425" max="9426" width="9.7109375" style="69" customWidth="1"/>
    <col min="9427" max="9427" width="14.140625" style="69" customWidth="1"/>
    <col min="9428" max="9428" width="15.42578125" style="69" bestFit="1" customWidth="1"/>
    <col min="9429" max="9429" width="15.140625" style="69" bestFit="1" customWidth="1"/>
    <col min="9430" max="9431" width="11.28515625" style="69" bestFit="1" customWidth="1"/>
    <col min="9432" max="9432" width="12" style="69" customWidth="1"/>
    <col min="9433" max="9433" width="13.140625" style="69" customWidth="1"/>
    <col min="9434" max="9439" width="7.7109375" style="69" customWidth="1"/>
    <col min="9440" max="9440" width="8.5703125" style="69" bestFit="1" customWidth="1"/>
    <col min="9441" max="9442" width="7.7109375" style="69" customWidth="1"/>
    <col min="9443" max="9443" width="8.5703125" style="69" bestFit="1" customWidth="1"/>
    <col min="9444" max="9444" width="7.7109375" style="69" customWidth="1"/>
    <col min="9445" max="9676" width="9.140625" style="69"/>
    <col min="9677" max="9677" width="13.42578125" style="69" bestFit="1" customWidth="1"/>
    <col min="9678" max="9678" width="22.28515625" style="69" bestFit="1" customWidth="1"/>
    <col min="9679" max="9679" width="27.5703125" style="69" bestFit="1" customWidth="1"/>
    <col min="9680" max="9680" width="9.7109375" style="69" bestFit="1" customWidth="1"/>
    <col min="9681" max="9682" width="9.7109375" style="69" customWidth="1"/>
    <col min="9683" max="9683" width="14.140625" style="69" customWidth="1"/>
    <col min="9684" max="9684" width="15.42578125" style="69" bestFit="1" customWidth="1"/>
    <col min="9685" max="9685" width="15.140625" style="69" bestFit="1" customWidth="1"/>
    <col min="9686" max="9687" width="11.28515625" style="69" bestFit="1" customWidth="1"/>
    <col min="9688" max="9688" width="12" style="69" customWidth="1"/>
    <col min="9689" max="9689" width="13.140625" style="69" customWidth="1"/>
    <col min="9690" max="9695" width="7.7109375" style="69" customWidth="1"/>
    <col min="9696" max="9696" width="8.5703125" style="69" bestFit="1" customWidth="1"/>
    <col min="9697" max="9698" width="7.7109375" style="69" customWidth="1"/>
    <col min="9699" max="9699" width="8.5703125" style="69" bestFit="1" customWidth="1"/>
    <col min="9700" max="9700" width="7.7109375" style="69" customWidth="1"/>
    <col min="9701" max="9932" width="9.140625" style="69"/>
    <col min="9933" max="9933" width="13.42578125" style="69" bestFit="1" customWidth="1"/>
    <col min="9934" max="9934" width="22.28515625" style="69" bestFit="1" customWidth="1"/>
    <col min="9935" max="9935" width="27.5703125" style="69" bestFit="1" customWidth="1"/>
    <col min="9936" max="9936" width="9.7109375" style="69" bestFit="1" customWidth="1"/>
    <col min="9937" max="9938" width="9.7109375" style="69" customWidth="1"/>
    <col min="9939" max="9939" width="14.140625" style="69" customWidth="1"/>
    <col min="9940" max="9940" width="15.42578125" style="69" bestFit="1" customWidth="1"/>
    <col min="9941" max="9941" width="15.140625" style="69" bestFit="1" customWidth="1"/>
    <col min="9942" max="9943" width="11.28515625" style="69" bestFit="1" customWidth="1"/>
    <col min="9944" max="9944" width="12" style="69" customWidth="1"/>
    <col min="9945" max="9945" width="13.140625" style="69" customWidth="1"/>
    <col min="9946" max="9951" width="7.7109375" style="69" customWidth="1"/>
    <col min="9952" max="9952" width="8.5703125" style="69" bestFit="1" customWidth="1"/>
    <col min="9953" max="9954" width="7.7109375" style="69" customWidth="1"/>
    <col min="9955" max="9955" width="8.5703125" style="69" bestFit="1" customWidth="1"/>
    <col min="9956" max="9956" width="7.7109375" style="69" customWidth="1"/>
    <col min="9957" max="10188" width="9.140625" style="69"/>
    <col min="10189" max="10189" width="13.42578125" style="69" bestFit="1" customWidth="1"/>
    <col min="10190" max="10190" width="22.28515625" style="69" bestFit="1" customWidth="1"/>
    <col min="10191" max="10191" width="27.5703125" style="69" bestFit="1" customWidth="1"/>
    <col min="10192" max="10192" width="9.7109375" style="69" bestFit="1" customWidth="1"/>
    <col min="10193" max="10194" width="9.7109375" style="69" customWidth="1"/>
    <col min="10195" max="10195" width="14.140625" style="69" customWidth="1"/>
    <col min="10196" max="10196" width="15.42578125" style="69" bestFit="1" customWidth="1"/>
    <col min="10197" max="10197" width="15.140625" style="69" bestFit="1" customWidth="1"/>
    <col min="10198" max="10199" width="11.28515625" style="69" bestFit="1" customWidth="1"/>
    <col min="10200" max="10200" width="12" style="69" customWidth="1"/>
    <col min="10201" max="10201" width="13.140625" style="69" customWidth="1"/>
    <col min="10202" max="10207" width="7.7109375" style="69" customWidth="1"/>
    <col min="10208" max="10208" width="8.5703125" style="69" bestFit="1" customWidth="1"/>
    <col min="10209" max="10210" width="7.7109375" style="69" customWidth="1"/>
    <col min="10211" max="10211" width="8.5703125" style="69" bestFit="1" customWidth="1"/>
    <col min="10212" max="10212" width="7.7109375" style="69" customWidth="1"/>
    <col min="10213" max="10444" width="9.140625" style="69"/>
    <col min="10445" max="10445" width="13.42578125" style="69" bestFit="1" customWidth="1"/>
    <col min="10446" max="10446" width="22.28515625" style="69" bestFit="1" customWidth="1"/>
    <col min="10447" max="10447" width="27.5703125" style="69" bestFit="1" customWidth="1"/>
    <col min="10448" max="10448" width="9.7109375" style="69" bestFit="1" customWidth="1"/>
    <col min="10449" max="10450" width="9.7109375" style="69" customWidth="1"/>
    <col min="10451" max="10451" width="14.140625" style="69" customWidth="1"/>
    <col min="10452" max="10452" width="15.42578125" style="69" bestFit="1" customWidth="1"/>
    <col min="10453" max="10453" width="15.140625" style="69" bestFit="1" customWidth="1"/>
    <col min="10454" max="10455" width="11.28515625" style="69" bestFit="1" customWidth="1"/>
    <col min="10456" max="10456" width="12" style="69" customWidth="1"/>
    <col min="10457" max="10457" width="13.140625" style="69" customWidth="1"/>
    <col min="10458" max="10463" width="7.7109375" style="69" customWidth="1"/>
    <col min="10464" max="10464" width="8.5703125" style="69" bestFit="1" customWidth="1"/>
    <col min="10465" max="10466" width="7.7109375" style="69" customWidth="1"/>
    <col min="10467" max="10467" width="8.5703125" style="69" bestFit="1" customWidth="1"/>
    <col min="10468" max="10468" width="7.7109375" style="69" customWidth="1"/>
    <col min="10469" max="10700" width="9.140625" style="69"/>
    <col min="10701" max="10701" width="13.42578125" style="69" bestFit="1" customWidth="1"/>
    <col min="10702" max="10702" width="22.28515625" style="69" bestFit="1" customWidth="1"/>
    <col min="10703" max="10703" width="27.5703125" style="69" bestFit="1" customWidth="1"/>
    <col min="10704" max="10704" width="9.7109375" style="69" bestFit="1" customWidth="1"/>
    <col min="10705" max="10706" width="9.7109375" style="69" customWidth="1"/>
    <col min="10707" max="10707" width="14.140625" style="69" customWidth="1"/>
    <col min="10708" max="10708" width="15.42578125" style="69" bestFit="1" customWidth="1"/>
    <col min="10709" max="10709" width="15.140625" style="69" bestFit="1" customWidth="1"/>
    <col min="10710" max="10711" width="11.28515625" style="69" bestFit="1" customWidth="1"/>
    <col min="10712" max="10712" width="12" style="69" customWidth="1"/>
    <col min="10713" max="10713" width="13.140625" style="69" customWidth="1"/>
    <col min="10714" max="10719" width="7.7109375" style="69" customWidth="1"/>
    <col min="10720" max="10720" width="8.5703125" style="69" bestFit="1" customWidth="1"/>
    <col min="10721" max="10722" width="7.7109375" style="69" customWidth="1"/>
    <col min="10723" max="10723" width="8.5703125" style="69" bestFit="1" customWidth="1"/>
    <col min="10724" max="10724" width="7.7109375" style="69" customWidth="1"/>
    <col min="10725" max="10956" width="9.140625" style="69"/>
    <col min="10957" max="10957" width="13.42578125" style="69" bestFit="1" customWidth="1"/>
    <col min="10958" max="10958" width="22.28515625" style="69" bestFit="1" customWidth="1"/>
    <col min="10959" max="10959" width="27.5703125" style="69" bestFit="1" customWidth="1"/>
    <col min="10960" max="10960" width="9.7109375" style="69" bestFit="1" customWidth="1"/>
    <col min="10961" max="10962" width="9.7109375" style="69" customWidth="1"/>
    <col min="10963" max="10963" width="14.140625" style="69" customWidth="1"/>
    <col min="10964" max="10964" width="15.42578125" style="69" bestFit="1" customWidth="1"/>
    <col min="10965" max="10965" width="15.140625" style="69" bestFit="1" customWidth="1"/>
    <col min="10966" max="10967" width="11.28515625" style="69" bestFit="1" customWidth="1"/>
    <col min="10968" max="10968" width="12" style="69" customWidth="1"/>
    <col min="10969" max="10969" width="13.140625" style="69" customWidth="1"/>
    <col min="10970" max="10975" width="7.7109375" style="69" customWidth="1"/>
    <col min="10976" max="10976" width="8.5703125" style="69" bestFit="1" customWidth="1"/>
    <col min="10977" max="10978" width="7.7109375" style="69" customWidth="1"/>
    <col min="10979" max="10979" width="8.5703125" style="69" bestFit="1" customWidth="1"/>
    <col min="10980" max="10980" width="7.7109375" style="69" customWidth="1"/>
    <col min="10981" max="11212" width="9.140625" style="69"/>
    <col min="11213" max="11213" width="13.42578125" style="69" bestFit="1" customWidth="1"/>
    <col min="11214" max="11214" width="22.28515625" style="69" bestFit="1" customWidth="1"/>
    <col min="11215" max="11215" width="27.5703125" style="69" bestFit="1" customWidth="1"/>
    <col min="11216" max="11216" width="9.7109375" style="69" bestFit="1" customWidth="1"/>
    <col min="11217" max="11218" width="9.7109375" style="69" customWidth="1"/>
    <col min="11219" max="11219" width="14.140625" style="69" customWidth="1"/>
    <col min="11220" max="11220" width="15.42578125" style="69" bestFit="1" customWidth="1"/>
    <col min="11221" max="11221" width="15.140625" style="69" bestFit="1" customWidth="1"/>
    <col min="11222" max="11223" width="11.28515625" style="69" bestFit="1" customWidth="1"/>
    <col min="11224" max="11224" width="12" style="69" customWidth="1"/>
    <col min="11225" max="11225" width="13.140625" style="69" customWidth="1"/>
    <col min="11226" max="11231" width="7.7109375" style="69" customWidth="1"/>
    <col min="11232" max="11232" width="8.5703125" style="69" bestFit="1" customWidth="1"/>
    <col min="11233" max="11234" width="7.7109375" style="69" customWidth="1"/>
    <col min="11235" max="11235" width="8.5703125" style="69" bestFit="1" customWidth="1"/>
    <col min="11236" max="11236" width="7.7109375" style="69" customWidth="1"/>
    <col min="11237" max="11468" width="9.140625" style="69"/>
    <col min="11469" max="11469" width="13.42578125" style="69" bestFit="1" customWidth="1"/>
    <col min="11470" max="11470" width="22.28515625" style="69" bestFit="1" customWidth="1"/>
    <col min="11471" max="11471" width="27.5703125" style="69" bestFit="1" customWidth="1"/>
    <col min="11472" max="11472" width="9.7109375" style="69" bestFit="1" customWidth="1"/>
    <col min="11473" max="11474" width="9.7109375" style="69" customWidth="1"/>
    <col min="11475" max="11475" width="14.140625" style="69" customWidth="1"/>
    <col min="11476" max="11476" width="15.42578125" style="69" bestFit="1" customWidth="1"/>
    <col min="11477" max="11477" width="15.140625" style="69" bestFit="1" customWidth="1"/>
    <col min="11478" max="11479" width="11.28515625" style="69" bestFit="1" customWidth="1"/>
    <col min="11480" max="11480" width="12" style="69" customWidth="1"/>
    <col min="11481" max="11481" width="13.140625" style="69" customWidth="1"/>
    <col min="11482" max="11487" width="7.7109375" style="69" customWidth="1"/>
    <col min="11488" max="11488" width="8.5703125" style="69" bestFit="1" customWidth="1"/>
    <col min="11489" max="11490" width="7.7109375" style="69" customWidth="1"/>
    <col min="11491" max="11491" width="8.5703125" style="69" bestFit="1" customWidth="1"/>
    <col min="11492" max="11492" width="7.7109375" style="69" customWidth="1"/>
    <col min="11493" max="11724" width="9.140625" style="69"/>
    <col min="11725" max="11725" width="13.42578125" style="69" bestFit="1" customWidth="1"/>
    <col min="11726" max="11726" width="22.28515625" style="69" bestFit="1" customWidth="1"/>
    <col min="11727" max="11727" width="27.5703125" style="69" bestFit="1" customWidth="1"/>
    <col min="11728" max="11728" width="9.7109375" style="69" bestFit="1" customWidth="1"/>
    <col min="11729" max="11730" width="9.7109375" style="69" customWidth="1"/>
    <col min="11731" max="11731" width="14.140625" style="69" customWidth="1"/>
    <col min="11732" max="11732" width="15.42578125" style="69" bestFit="1" customWidth="1"/>
    <col min="11733" max="11733" width="15.140625" style="69" bestFit="1" customWidth="1"/>
    <col min="11734" max="11735" width="11.28515625" style="69" bestFit="1" customWidth="1"/>
    <col min="11736" max="11736" width="12" style="69" customWidth="1"/>
    <col min="11737" max="11737" width="13.140625" style="69" customWidth="1"/>
    <col min="11738" max="11743" width="7.7109375" style="69" customWidth="1"/>
    <col min="11744" max="11744" width="8.5703125" style="69" bestFit="1" customWidth="1"/>
    <col min="11745" max="11746" width="7.7109375" style="69" customWidth="1"/>
    <col min="11747" max="11747" width="8.5703125" style="69" bestFit="1" customWidth="1"/>
    <col min="11748" max="11748" width="7.7109375" style="69" customWidth="1"/>
    <col min="11749" max="11980" width="9.140625" style="69"/>
    <col min="11981" max="11981" width="13.42578125" style="69" bestFit="1" customWidth="1"/>
    <col min="11982" max="11982" width="22.28515625" style="69" bestFit="1" customWidth="1"/>
    <col min="11983" max="11983" width="27.5703125" style="69" bestFit="1" customWidth="1"/>
    <col min="11984" max="11984" width="9.7109375" style="69" bestFit="1" customWidth="1"/>
    <col min="11985" max="11986" width="9.7109375" style="69" customWidth="1"/>
    <col min="11987" max="11987" width="14.140625" style="69" customWidth="1"/>
    <col min="11988" max="11988" width="15.42578125" style="69" bestFit="1" customWidth="1"/>
    <col min="11989" max="11989" width="15.140625" style="69" bestFit="1" customWidth="1"/>
    <col min="11990" max="11991" width="11.28515625" style="69" bestFit="1" customWidth="1"/>
    <col min="11992" max="11992" width="12" style="69" customWidth="1"/>
    <col min="11993" max="11993" width="13.140625" style="69" customWidth="1"/>
    <col min="11994" max="11999" width="7.7109375" style="69" customWidth="1"/>
    <col min="12000" max="12000" width="8.5703125" style="69" bestFit="1" customWidth="1"/>
    <col min="12001" max="12002" width="7.7109375" style="69" customWidth="1"/>
    <col min="12003" max="12003" width="8.5703125" style="69" bestFit="1" customWidth="1"/>
    <col min="12004" max="12004" width="7.7109375" style="69" customWidth="1"/>
    <col min="12005" max="12236" width="9.140625" style="69"/>
    <col min="12237" max="12237" width="13.42578125" style="69" bestFit="1" customWidth="1"/>
    <col min="12238" max="12238" width="22.28515625" style="69" bestFit="1" customWidth="1"/>
    <col min="12239" max="12239" width="27.5703125" style="69" bestFit="1" customWidth="1"/>
    <col min="12240" max="12240" width="9.7109375" style="69" bestFit="1" customWidth="1"/>
    <col min="12241" max="12242" width="9.7109375" style="69" customWidth="1"/>
    <col min="12243" max="12243" width="14.140625" style="69" customWidth="1"/>
    <col min="12244" max="12244" width="15.42578125" style="69" bestFit="1" customWidth="1"/>
    <col min="12245" max="12245" width="15.140625" style="69" bestFit="1" customWidth="1"/>
    <col min="12246" max="12247" width="11.28515625" style="69" bestFit="1" customWidth="1"/>
    <col min="12248" max="12248" width="12" style="69" customWidth="1"/>
    <col min="12249" max="12249" width="13.140625" style="69" customWidth="1"/>
    <col min="12250" max="12255" width="7.7109375" style="69" customWidth="1"/>
    <col min="12256" max="12256" width="8.5703125" style="69" bestFit="1" customWidth="1"/>
    <col min="12257" max="12258" width="7.7109375" style="69" customWidth="1"/>
    <col min="12259" max="12259" width="8.5703125" style="69" bestFit="1" customWidth="1"/>
    <col min="12260" max="12260" width="7.7109375" style="69" customWidth="1"/>
    <col min="12261" max="12492" width="9.140625" style="69"/>
    <col min="12493" max="12493" width="13.42578125" style="69" bestFit="1" customWidth="1"/>
    <col min="12494" max="12494" width="22.28515625" style="69" bestFit="1" customWidth="1"/>
    <col min="12495" max="12495" width="27.5703125" style="69" bestFit="1" customWidth="1"/>
    <col min="12496" max="12496" width="9.7109375" style="69" bestFit="1" customWidth="1"/>
    <col min="12497" max="12498" width="9.7109375" style="69" customWidth="1"/>
    <col min="12499" max="12499" width="14.140625" style="69" customWidth="1"/>
    <col min="12500" max="12500" width="15.42578125" style="69" bestFit="1" customWidth="1"/>
    <col min="12501" max="12501" width="15.140625" style="69" bestFit="1" customWidth="1"/>
    <col min="12502" max="12503" width="11.28515625" style="69" bestFit="1" customWidth="1"/>
    <col min="12504" max="12504" width="12" style="69" customWidth="1"/>
    <col min="12505" max="12505" width="13.140625" style="69" customWidth="1"/>
    <col min="12506" max="12511" width="7.7109375" style="69" customWidth="1"/>
    <col min="12512" max="12512" width="8.5703125" style="69" bestFit="1" customWidth="1"/>
    <col min="12513" max="12514" width="7.7109375" style="69" customWidth="1"/>
    <col min="12515" max="12515" width="8.5703125" style="69" bestFit="1" customWidth="1"/>
    <col min="12516" max="12516" width="7.7109375" style="69" customWidth="1"/>
    <col min="12517" max="12748" width="9.140625" style="69"/>
    <col min="12749" max="12749" width="13.42578125" style="69" bestFit="1" customWidth="1"/>
    <col min="12750" max="12750" width="22.28515625" style="69" bestFit="1" customWidth="1"/>
    <col min="12751" max="12751" width="27.5703125" style="69" bestFit="1" customWidth="1"/>
    <col min="12752" max="12752" width="9.7109375" style="69" bestFit="1" customWidth="1"/>
    <col min="12753" max="12754" width="9.7109375" style="69" customWidth="1"/>
    <col min="12755" max="12755" width="14.140625" style="69" customWidth="1"/>
    <col min="12756" max="12756" width="15.42578125" style="69" bestFit="1" customWidth="1"/>
    <col min="12757" max="12757" width="15.140625" style="69" bestFit="1" customWidth="1"/>
    <col min="12758" max="12759" width="11.28515625" style="69" bestFit="1" customWidth="1"/>
    <col min="12760" max="12760" width="12" style="69" customWidth="1"/>
    <col min="12761" max="12761" width="13.140625" style="69" customWidth="1"/>
    <col min="12762" max="12767" width="7.7109375" style="69" customWidth="1"/>
    <col min="12768" max="12768" width="8.5703125" style="69" bestFit="1" customWidth="1"/>
    <col min="12769" max="12770" width="7.7109375" style="69" customWidth="1"/>
    <col min="12771" max="12771" width="8.5703125" style="69" bestFit="1" customWidth="1"/>
    <col min="12772" max="12772" width="7.7109375" style="69" customWidth="1"/>
    <col min="12773" max="13004" width="9.140625" style="69"/>
    <col min="13005" max="13005" width="13.42578125" style="69" bestFit="1" customWidth="1"/>
    <col min="13006" max="13006" width="22.28515625" style="69" bestFit="1" customWidth="1"/>
    <col min="13007" max="13007" width="27.5703125" style="69" bestFit="1" customWidth="1"/>
    <col min="13008" max="13008" width="9.7109375" style="69" bestFit="1" customWidth="1"/>
    <col min="13009" max="13010" width="9.7109375" style="69" customWidth="1"/>
    <col min="13011" max="13011" width="14.140625" style="69" customWidth="1"/>
    <col min="13012" max="13012" width="15.42578125" style="69" bestFit="1" customWidth="1"/>
    <col min="13013" max="13013" width="15.140625" style="69" bestFit="1" customWidth="1"/>
    <col min="13014" max="13015" width="11.28515625" style="69" bestFit="1" customWidth="1"/>
    <col min="13016" max="13016" width="12" style="69" customWidth="1"/>
    <col min="13017" max="13017" width="13.140625" style="69" customWidth="1"/>
    <col min="13018" max="13023" width="7.7109375" style="69" customWidth="1"/>
    <col min="13024" max="13024" width="8.5703125" style="69" bestFit="1" customWidth="1"/>
    <col min="13025" max="13026" width="7.7109375" style="69" customWidth="1"/>
    <col min="13027" max="13027" width="8.5703125" style="69" bestFit="1" customWidth="1"/>
    <col min="13028" max="13028" width="7.7109375" style="69" customWidth="1"/>
    <col min="13029" max="13260" width="9.140625" style="69"/>
    <col min="13261" max="13261" width="13.42578125" style="69" bestFit="1" customWidth="1"/>
    <col min="13262" max="13262" width="22.28515625" style="69" bestFit="1" customWidth="1"/>
    <col min="13263" max="13263" width="27.5703125" style="69" bestFit="1" customWidth="1"/>
    <col min="13264" max="13264" width="9.7109375" style="69" bestFit="1" customWidth="1"/>
    <col min="13265" max="13266" width="9.7109375" style="69" customWidth="1"/>
    <col min="13267" max="13267" width="14.140625" style="69" customWidth="1"/>
    <col min="13268" max="13268" width="15.42578125" style="69" bestFit="1" customWidth="1"/>
    <col min="13269" max="13269" width="15.140625" style="69" bestFit="1" customWidth="1"/>
    <col min="13270" max="13271" width="11.28515625" style="69" bestFit="1" customWidth="1"/>
    <col min="13272" max="13272" width="12" style="69" customWidth="1"/>
    <col min="13273" max="13273" width="13.140625" style="69" customWidth="1"/>
    <col min="13274" max="13279" width="7.7109375" style="69" customWidth="1"/>
    <col min="13280" max="13280" width="8.5703125" style="69" bestFit="1" customWidth="1"/>
    <col min="13281" max="13282" width="7.7109375" style="69" customWidth="1"/>
    <col min="13283" max="13283" width="8.5703125" style="69" bestFit="1" customWidth="1"/>
    <col min="13284" max="13284" width="7.7109375" style="69" customWidth="1"/>
    <col min="13285" max="13516" width="9.140625" style="69"/>
    <col min="13517" max="13517" width="13.42578125" style="69" bestFit="1" customWidth="1"/>
    <col min="13518" max="13518" width="22.28515625" style="69" bestFit="1" customWidth="1"/>
    <col min="13519" max="13519" width="27.5703125" style="69" bestFit="1" customWidth="1"/>
    <col min="13520" max="13520" width="9.7109375" style="69" bestFit="1" customWidth="1"/>
    <col min="13521" max="13522" width="9.7109375" style="69" customWidth="1"/>
    <col min="13523" max="13523" width="14.140625" style="69" customWidth="1"/>
    <col min="13524" max="13524" width="15.42578125" style="69" bestFit="1" customWidth="1"/>
    <col min="13525" max="13525" width="15.140625" style="69" bestFit="1" customWidth="1"/>
    <col min="13526" max="13527" width="11.28515625" style="69" bestFit="1" customWidth="1"/>
    <col min="13528" max="13528" width="12" style="69" customWidth="1"/>
    <col min="13529" max="13529" width="13.140625" style="69" customWidth="1"/>
    <col min="13530" max="13535" width="7.7109375" style="69" customWidth="1"/>
    <col min="13536" max="13536" width="8.5703125" style="69" bestFit="1" customWidth="1"/>
    <col min="13537" max="13538" width="7.7109375" style="69" customWidth="1"/>
    <col min="13539" max="13539" width="8.5703125" style="69" bestFit="1" customWidth="1"/>
    <col min="13540" max="13540" width="7.7109375" style="69" customWidth="1"/>
    <col min="13541" max="13772" width="9.140625" style="69"/>
    <col min="13773" max="13773" width="13.42578125" style="69" bestFit="1" customWidth="1"/>
    <col min="13774" max="13774" width="22.28515625" style="69" bestFit="1" customWidth="1"/>
    <col min="13775" max="13775" width="27.5703125" style="69" bestFit="1" customWidth="1"/>
    <col min="13776" max="13776" width="9.7109375" style="69" bestFit="1" customWidth="1"/>
    <col min="13777" max="13778" width="9.7109375" style="69" customWidth="1"/>
    <col min="13779" max="13779" width="14.140625" style="69" customWidth="1"/>
    <col min="13780" max="13780" width="15.42578125" style="69" bestFit="1" customWidth="1"/>
    <col min="13781" max="13781" width="15.140625" style="69" bestFit="1" customWidth="1"/>
    <col min="13782" max="13783" width="11.28515625" style="69" bestFit="1" customWidth="1"/>
    <col min="13784" max="13784" width="12" style="69" customWidth="1"/>
    <col min="13785" max="13785" width="13.140625" style="69" customWidth="1"/>
    <col min="13786" max="13791" width="7.7109375" style="69" customWidth="1"/>
    <col min="13792" max="13792" width="8.5703125" style="69" bestFit="1" customWidth="1"/>
    <col min="13793" max="13794" width="7.7109375" style="69" customWidth="1"/>
    <col min="13795" max="13795" width="8.5703125" style="69" bestFit="1" customWidth="1"/>
    <col min="13796" max="13796" width="7.7109375" style="69" customWidth="1"/>
    <col min="13797" max="14028" width="9.140625" style="69"/>
    <col min="14029" max="14029" width="13.42578125" style="69" bestFit="1" customWidth="1"/>
    <col min="14030" max="14030" width="22.28515625" style="69" bestFit="1" customWidth="1"/>
    <col min="14031" max="14031" width="27.5703125" style="69" bestFit="1" customWidth="1"/>
    <col min="14032" max="14032" width="9.7109375" style="69" bestFit="1" customWidth="1"/>
    <col min="14033" max="14034" width="9.7109375" style="69" customWidth="1"/>
    <col min="14035" max="14035" width="14.140625" style="69" customWidth="1"/>
    <col min="14036" max="14036" width="15.42578125" style="69" bestFit="1" customWidth="1"/>
    <col min="14037" max="14037" width="15.140625" style="69" bestFit="1" customWidth="1"/>
    <col min="14038" max="14039" width="11.28515625" style="69" bestFit="1" customWidth="1"/>
    <col min="14040" max="14040" width="12" style="69" customWidth="1"/>
    <col min="14041" max="14041" width="13.140625" style="69" customWidth="1"/>
    <col min="14042" max="14047" width="7.7109375" style="69" customWidth="1"/>
    <col min="14048" max="14048" width="8.5703125" style="69" bestFit="1" customWidth="1"/>
    <col min="14049" max="14050" width="7.7109375" style="69" customWidth="1"/>
    <col min="14051" max="14051" width="8.5703125" style="69" bestFit="1" customWidth="1"/>
    <col min="14052" max="14052" width="7.7109375" style="69" customWidth="1"/>
    <col min="14053" max="14284" width="9.140625" style="69"/>
    <col min="14285" max="14285" width="13.42578125" style="69" bestFit="1" customWidth="1"/>
    <col min="14286" max="14286" width="22.28515625" style="69" bestFit="1" customWidth="1"/>
    <col min="14287" max="14287" width="27.5703125" style="69" bestFit="1" customWidth="1"/>
    <col min="14288" max="14288" width="9.7109375" style="69" bestFit="1" customWidth="1"/>
    <col min="14289" max="14290" width="9.7109375" style="69" customWidth="1"/>
    <col min="14291" max="14291" width="14.140625" style="69" customWidth="1"/>
    <col min="14292" max="14292" width="15.42578125" style="69" bestFit="1" customWidth="1"/>
    <col min="14293" max="14293" width="15.140625" style="69" bestFit="1" customWidth="1"/>
    <col min="14294" max="14295" width="11.28515625" style="69" bestFit="1" customWidth="1"/>
    <col min="14296" max="14296" width="12" style="69" customWidth="1"/>
    <col min="14297" max="14297" width="13.140625" style="69" customWidth="1"/>
    <col min="14298" max="14303" width="7.7109375" style="69" customWidth="1"/>
    <col min="14304" max="14304" width="8.5703125" style="69" bestFit="1" customWidth="1"/>
    <col min="14305" max="14306" width="7.7109375" style="69" customWidth="1"/>
    <col min="14307" max="14307" width="8.5703125" style="69" bestFit="1" customWidth="1"/>
    <col min="14308" max="14308" width="7.7109375" style="69" customWidth="1"/>
    <col min="14309" max="14540" width="9.140625" style="69"/>
    <col min="14541" max="14541" width="13.42578125" style="69" bestFit="1" customWidth="1"/>
    <col min="14542" max="14542" width="22.28515625" style="69" bestFit="1" customWidth="1"/>
    <col min="14543" max="14543" width="27.5703125" style="69" bestFit="1" customWidth="1"/>
    <col min="14544" max="14544" width="9.7109375" style="69" bestFit="1" customWidth="1"/>
    <col min="14545" max="14546" width="9.7109375" style="69" customWidth="1"/>
    <col min="14547" max="14547" width="14.140625" style="69" customWidth="1"/>
    <col min="14548" max="14548" width="15.42578125" style="69" bestFit="1" customWidth="1"/>
    <col min="14549" max="14549" width="15.140625" style="69" bestFit="1" customWidth="1"/>
    <col min="14550" max="14551" width="11.28515625" style="69" bestFit="1" customWidth="1"/>
    <col min="14552" max="14552" width="12" style="69" customWidth="1"/>
    <col min="14553" max="14553" width="13.140625" style="69" customWidth="1"/>
    <col min="14554" max="14559" width="7.7109375" style="69" customWidth="1"/>
    <col min="14560" max="14560" width="8.5703125" style="69" bestFit="1" customWidth="1"/>
    <col min="14561" max="14562" width="7.7109375" style="69" customWidth="1"/>
    <col min="14563" max="14563" width="8.5703125" style="69" bestFit="1" customWidth="1"/>
    <col min="14564" max="14564" width="7.7109375" style="69" customWidth="1"/>
    <col min="14565" max="14796" width="9.140625" style="69"/>
    <col min="14797" max="14797" width="13.42578125" style="69" bestFit="1" customWidth="1"/>
    <col min="14798" max="14798" width="22.28515625" style="69" bestFit="1" customWidth="1"/>
    <col min="14799" max="14799" width="27.5703125" style="69" bestFit="1" customWidth="1"/>
    <col min="14800" max="14800" width="9.7109375" style="69" bestFit="1" customWidth="1"/>
    <col min="14801" max="14802" width="9.7109375" style="69" customWidth="1"/>
    <col min="14803" max="14803" width="14.140625" style="69" customWidth="1"/>
    <col min="14804" max="14804" width="15.42578125" style="69" bestFit="1" customWidth="1"/>
    <col min="14805" max="14805" width="15.140625" style="69" bestFit="1" customWidth="1"/>
    <col min="14806" max="14807" width="11.28515625" style="69" bestFit="1" customWidth="1"/>
    <col min="14808" max="14808" width="12" style="69" customWidth="1"/>
    <col min="14809" max="14809" width="13.140625" style="69" customWidth="1"/>
    <col min="14810" max="14815" width="7.7109375" style="69" customWidth="1"/>
    <col min="14816" max="14816" width="8.5703125" style="69" bestFit="1" customWidth="1"/>
    <col min="14817" max="14818" width="7.7109375" style="69" customWidth="1"/>
    <col min="14819" max="14819" width="8.5703125" style="69" bestFit="1" customWidth="1"/>
    <col min="14820" max="14820" width="7.7109375" style="69" customWidth="1"/>
    <col min="14821" max="15052" width="9.140625" style="69"/>
    <col min="15053" max="15053" width="13.42578125" style="69" bestFit="1" customWidth="1"/>
    <col min="15054" max="15054" width="22.28515625" style="69" bestFit="1" customWidth="1"/>
    <col min="15055" max="15055" width="27.5703125" style="69" bestFit="1" customWidth="1"/>
    <col min="15056" max="15056" width="9.7109375" style="69" bestFit="1" customWidth="1"/>
    <col min="15057" max="15058" width="9.7109375" style="69" customWidth="1"/>
    <col min="15059" max="15059" width="14.140625" style="69" customWidth="1"/>
    <col min="15060" max="15060" width="15.42578125" style="69" bestFit="1" customWidth="1"/>
    <col min="15061" max="15061" width="15.140625" style="69" bestFit="1" customWidth="1"/>
    <col min="15062" max="15063" width="11.28515625" style="69" bestFit="1" customWidth="1"/>
    <col min="15064" max="15064" width="12" style="69" customWidth="1"/>
    <col min="15065" max="15065" width="13.140625" style="69" customWidth="1"/>
    <col min="15066" max="15071" width="7.7109375" style="69" customWidth="1"/>
    <col min="15072" max="15072" width="8.5703125" style="69" bestFit="1" customWidth="1"/>
    <col min="15073" max="15074" width="7.7109375" style="69" customWidth="1"/>
    <col min="15075" max="15075" width="8.5703125" style="69" bestFit="1" customWidth="1"/>
    <col min="15076" max="15076" width="7.7109375" style="69" customWidth="1"/>
    <col min="15077" max="15308" width="9.140625" style="69"/>
    <col min="15309" max="15309" width="13.42578125" style="69" bestFit="1" customWidth="1"/>
    <col min="15310" max="15310" width="22.28515625" style="69" bestFit="1" customWidth="1"/>
    <col min="15311" max="15311" width="27.5703125" style="69" bestFit="1" customWidth="1"/>
    <col min="15312" max="15312" width="9.7109375" style="69" bestFit="1" customWidth="1"/>
    <col min="15313" max="15314" width="9.7109375" style="69" customWidth="1"/>
    <col min="15315" max="15315" width="14.140625" style="69" customWidth="1"/>
    <col min="15316" max="15316" width="15.42578125" style="69" bestFit="1" customWidth="1"/>
    <col min="15317" max="15317" width="15.140625" style="69" bestFit="1" customWidth="1"/>
    <col min="15318" max="15319" width="11.28515625" style="69" bestFit="1" customWidth="1"/>
    <col min="15320" max="15320" width="12" style="69" customWidth="1"/>
    <col min="15321" max="15321" width="13.140625" style="69" customWidth="1"/>
    <col min="15322" max="15327" width="7.7109375" style="69" customWidth="1"/>
    <col min="15328" max="15328" width="8.5703125" style="69" bestFit="1" customWidth="1"/>
    <col min="15329" max="15330" width="7.7109375" style="69" customWidth="1"/>
    <col min="15331" max="15331" width="8.5703125" style="69" bestFit="1" customWidth="1"/>
    <col min="15332" max="15332" width="7.7109375" style="69" customWidth="1"/>
    <col min="15333" max="15564" width="9.140625" style="69"/>
    <col min="15565" max="15565" width="13.42578125" style="69" bestFit="1" customWidth="1"/>
    <col min="15566" max="15566" width="22.28515625" style="69" bestFit="1" customWidth="1"/>
    <col min="15567" max="15567" width="27.5703125" style="69" bestFit="1" customWidth="1"/>
    <col min="15568" max="15568" width="9.7109375" style="69" bestFit="1" customWidth="1"/>
    <col min="15569" max="15570" width="9.7109375" style="69" customWidth="1"/>
    <col min="15571" max="15571" width="14.140625" style="69" customWidth="1"/>
    <col min="15572" max="15572" width="15.42578125" style="69" bestFit="1" customWidth="1"/>
    <col min="15573" max="15573" width="15.140625" style="69" bestFit="1" customWidth="1"/>
    <col min="15574" max="15575" width="11.28515625" style="69" bestFit="1" customWidth="1"/>
    <col min="15576" max="15576" width="12" style="69" customWidth="1"/>
    <col min="15577" max="15577" width="13.140625" style="69" customWidth="1"/>
    <col min="15578" max="15583" width="7.7109375" style="69" customWidth="1"/>
    <col min="15584" max="15584" width="8.5703125" style="69" bestFit="1" customWidth="1"/>
    <col min="15585" max="15586" width="7.7109375" style="69" customWidth="1"/>
    <col min="15587" max="15587" width="8.5703125" style="69" bestFit="1" customWidth="1"/>
    <col min="15588" max="15588" width="7.7109375" style="69" customWidth="1"/>
    <col min="15589" max="15820" width="9.140625" style="69"/>
    <col min="15821" max="15821" width="13.42578125" style="69" bestFit="1" customWidth="1"/>
    <col min="15822" max="15822" width="22.28515625" style="69" bestFit="1" customWidth="1"/>
    <col min="15823" max="15823" width="27.5703125" style="69" bestFit="1" customWidth="1"/>
    <col min="15824" max="15824" width="9.7109375" style="69" bestFit="1" customWidth="1"/>
    <col min="15825" max="15826" width="9.7109375" style="69" customWidth="1"/>
    <col min="15827" max="15827" width="14.140625" style="69" customWidth="1"/>
    <col min="15828" max="15828" width="15.42578125" style="69" bestFit="1" customWidth="1"/>
    <col min="15829" max="15829" width="15.140625" style="69" bestFit="1" customWidth="1"/>
    <col min="15830" max="15831" width="11.28515625" style="69" bestFit="1" customWidth="1"/>
    <col min="15832" max="15832" width="12" style="69" customWidth="1"/>
    <col min="15833" max="15833" width="13.140625" style="69" customWidth="1"/>
    <col min="15834" max="15839" width="7.7109375" style="69" customWidth="1"/>
    <col min="15840" max="15840" width="8.5703125" style="69" bestFit="1" customWidth="1"/>
    <col min="15841" max="15842" width="7.7109375" style="69" customWidth="1"/>
    <col min="15843" max="15843" width="8.5703125" style="69" bestFit="1" customWidth="1"/>
    <col min="15844" max="15844" width="7.7109375" style="69" customWidth="1"/>
    <col min="15845" max="16076" width="9.140625" style="69"/>
    <col min="16077" max="16077" width="13.42578125" style="69" bestFit="1" customWidth="1"/>
    <col min="16078" max="16078" width="22.28515625" style="69" bestFit="1" customWidth="1"/>
    <col min="16079" max="16079" width="27.5703125" style="69" bestFit="1" customWidth="1"/>
    <col min="16080" max="16080" width="9.7109375" style="69" bestFit="1" customWidth="1"/>
    <col min="16081" max="16082" width="9.7109375" style="69" customWidth="1"/>
    <col min="16083" max="16083" width="14.140625" style="69" customWidth="1"/>
    <col min="16084" max="16084" width="15.42578125" style="69" bestFit="1" customWidth="1"/>
    <col min="16085" max="16085" width="15.140625" style="69" bestFit="1" customWidth="1"/>
    <col min="16086" max="16087" width="11.28515625" style="69" bestFit="1" customWidth="1"/>
    <col min="16088" max="16088" width="12" style="69" customWidth="1"/>
    <col min="16089" max="16089" width="13.140625" style="69" customWidth="1"/>
    <col min="16090" max="16095" width="7.7109375" style="69" customWidth="1"/>
    <col min="16096" max="16096" width="8.5703125" style="69" bestFit="1" customWidth="1"/>
    <col min="16097" max="16098" width="7.7109375" style="69" customWidth="1"/>
    <col min="16099" max="16099" width="8.5703125" style="69" bestFit="1" customWidth="1"/>
    <col min="16100" max="16100" width="7.7109375" style="69" customWidth="1"/>
    <col min="16101" max="16384" width="9.140625" style="69"/>
  </cols>
  <sheetData>
    <row r="1" spans="1:12" s="116" customFormat="1" ht="59.25" customHeight="1" thickTop="1" x14ac:dyDescent="0.25">
      <c r="A1" s="112" t="s">
        <v>0</v>
      </c>
      <c r="B1" s="113" t="s">
        <v>1</v>
      </c>
      <c r="C1" s="113" t="s">
        <v>2</v>
      </c>
      <c r="D1" s="114"/>
      <c r="E1" s="114" t="s">
        <v>225</v>
      </c>
      <c r="F1" s="114" t="s">
        <v>226</v>
      </c>
      <c r="G1" s="70" t="s">
        <v>230</v>
      </c>
      <c r="H1" s="70" t="s">
        <v>235</v>
      </c>
      <c r="I1" s="70" t="s">
        <v>232</v>
      </c>
      <c r="J1" s="70" t="s">
        <v>224</v>
      </c>
      <c r="K1" s="70" t="s">
        <v>222</v>
      </c>
      <c r="L1" s="115" t="s">
        <v>223</v>
      </c>
    </row>
    <row r="2" spans="1:12" x14ac:dyDescent="0.25">
      <c r="A2" s="72"/>
      <c r="B2" s="83"/>
      <c r="C2" s="121"/>
      <c r="D2" s="79" t="s">
        <v>3</v>
      </c>
      <c r="E2" s="79"/>
      <c r="F2" s="79"/>
      <c r="G2" s="80"/>
      <c r="H2" s="80"/>
      <c r="I2" s="81"/>
      <c r="J2" s="81"/>
      <c r="K2" s="80"/>
      <c r="L2" s="82"/>
    </row>
    <row r="3" spans="1:12" s="83" customFormat="1" ht="15.75" thickBot="1" x14ac:dyDescent="0.3">
      <c r="A3" s="88"/>
      <c r="B3" s="89"/>
      <c r="C3" s="122"/>
      <c r="D3" s="90" t="s">
        <v>231</v>
      </c>
      <c r="E3" s="90"/>
      <c r="F3" s="90"/>
      <c r="G3" s="99"/>
      <c r="H3" s="99"/>
      <c r="I3" s="102"/>
      <c r="J3" s="102"/>
      <c r="K3" s="99"/>
      <c r="L3" s="109"/>
    </row>
    <row r="4" spans="1:12" s="83" customFormat="1" ht="15.75" thickTop="1" x14ac:dyDescent="0.25">
      <c r="A4" s="77" t="s">
        <v>4</v>
      </c>
      <c r="B4" s="78" t="s">
        <v>5</v>
      </c>
      <c r="C4" s="123" t="s">
        <v>6</v>
      </c>
      <c r="D4" s="79">
        <v>0.1</v>
      </c>
      <c r="E4" s="79"/>
      <c r="F4" s="79"/>
      <c r="G4" s="80"/>
      <c r="H4" s="80"/>
      <c r="I4" s="81"/>
      <c r="J4" s="81"/>
      <c r="K4" s="80"/>
      <c r="L4" s="82"/>
    </row>
    <row r="5" spans="1:12" s="83" customFormat="1" x14ac:dyDescent="0.25">
      <c r="A5" s="84"/>
      <c r="B5" s="78"/>
      <c r="C5" s="123" t="s">
        <v>7</v>
      </c>
      <c r="D5" s="79">
        <v>0.1</v>
      </c>
      <c r="E5" s="79"/>
      <c r="F5" s="79"/>
      <c r="G5" s="80"/>
      <c r="H5" s="80"/>
      <c r="I5" s="81"/>
      <c r="J5" s="81"/>
      <c r="K5" s="80"/>
      <c r="L5" s="82"/>
    </row>
    <row r="6" spans="1:12" s="83" customFormat="1" x14ac:dyDescent="0.25">
      <c r="A6" s="84"/>
      <c r="B6" s="72"/>
      <c r="C6" s="124" t="s">
        <v>8</v>
      </c>
      <c r="D6" s="96"/>
      <c r="E6" s="96"/>
      <c r="F6" s="96"/>
      <c r="G6" s="97"/>
      <c r="H6" s="97"/>
      <c r="I6" s="81"/>
      <c r="J6" s="81"/>
      <c r="K6" s="80"/>
      <c r="L6" s="82"/>
    </row>
    <row r="7" spans="1:12" s="83" customFormat="1" ht="75" x14ac:dyDescent="0.25">
      <c r="A7" s="84"/>
      <c r="B7" s="72"/>
      <c r="C7" s="125" t="s">
        <v>304</v>
      </c>
      <c r="D7" s="85"/>
      <c r="E7" s="146" t="s">
        <v>286</v>
      </c>
      <c r="F7" s="165" t="s">
        <v>229</v>
      </c>
      <c r="G7" s="166">
        <v>40.5</v>
      </c>
      <c r="H7" s="86"/>
      <c r="I7" s="81" t="s">
        <v>289</v>
      </c>
      <c r="J7" s="81" t="s">
        <v>288</v>
      </c>
      <c r="K7" s="80"/>
      <c r="L7" s="82">
        <v>4187.41</v>
      </c>
    </row>
    <row r="8" spans="1:12" s="83" customFormat="1" ht="75" x14ac:dyDescent="0.25">
      <c r="A8" s="84"/>
      <c r="B8" s="72"/>
      <c r="C8" s="125" t="s">
        <v>306</v>
      </c>
      <c r="D8" s="85"/>
      <c r="E8" s="167" t="s">
        <v>305</v>
      </c>
      <c r="F8" s="165" t="s">
        <v>229</v>
      </c>
      <c r="G8" s="168" t="s">
        <v>308</v>
      </c>
      <c r="H8" s="86"/>
      <c r="I8" s="81" t="s">
        <v>307</v>
      </c>
      <c r="J8" s="81"/>
      <c r="K8" s="80"/>
      <c r="L8" s="82">
        <v>1447.5</v>
      </c>
    </row>
    <row r="9" spans="1:12" s="83" customFormat="1" x14ac:dyDescent="0.25">
      <c r="A9" s="84"/>
      <c r="B9" s="78"/>
      <c r="C9" s="126" t="s">
        <v>9</v>
      </c>
      <c r="D9" s="79">
        <v>0.46</v>
      </c>
      <c r="E9" s="127"/>
      <c r="F9" s="127"/>
      <c r="G9" s="118"/>
      <c r="H9" s="118"/>
      <c r="I9" s="81"/>
      <c r="J9" s="81"/>
      <c r="K9" s="80"/>
      <c r="L9" s="82"/>
    </row>
    <row r="10" spans="1:12" s="83" customFormat="1" x14ac:dyDescent="0.25">
      <c r="A10" s="84"/>
      <c r="B10" s="78"/>
      <c r="C10" s="126"/>
      <c r="D10" s="79"/>
      <c r="E10" s="127"/>
      <c r="F10" s="127"/>
      <c r="G10" s="118"/>
      <c r="H10" s="118"/>
      <c r="I10" s="81"/>
      <c r="J10" s="81"/>
      <c r="K10" s="80"/>
      <c r="L10" s="82"/>
    </row>
    <row r="11" spans="1:12" s="83" customFormat="1" ht="15.75" thickBot="1" x14ac:dyDescent="0.3">
      <c r="A11" s="84"/>
      <c r="B11" s="88"/>
      <c r="C11" s="122" t="s">
        <v>139</v>
      </c>
      <c r="D11" s="90"/>
      <c r="E11" s="127"/>
      <c r="F11" s="127"/>
      <c r="G11" s="118"/>
      <c r="H11" s="118"/>
      <c r="I11" s="81"/>
      <c r="J11" s="81"/>
      <c r="K11" s="80"/>
      <c r="L11" s="82"/>
    </row>
    <row r="12" spans="1:12" s="83" customFormat="1" ht="16.5" thickTop="1" thickBot="1" x14ac:dyDescent="0.3">
      <c r="A12" s="84"/>
      <c r="B12" s="91"/>
      <c r="C12" s="128"/>
      <c r="D12" s="92"/>
      <c r="E12" s="129"/>
      <c r="F12" s="129"/>
      <c r="G12" s="120"/>
      <c r="H12" s="120"/>
      <c r="I12" s="94"/>
      <c r="J12" s="94"/>
      <c r="K12" s="93"/>
      <c r="L12" s="95"/>
    </row>
    <row r="13" spans="1:12" s="83" customFormat="1" ht="15.75" thickTop="1" x14ac:dyDescent="0.25">
      <c r="A13" s="84"/>
      <c r="B13" s="72" t="s">
        <v>10</v>
      </c>
      <c r="C13" s="121"/>
      <c r="E13" s="130"/>
      <c r="F13" s="130"/>
      <c r="G13" s="118"/>
      <c r="H13" s="118"/>
      <c r="I13" s="81"/>
      <c r="J13" s="81"/>
      <c r="K13" s="80"/>
      <c r="L13" s="82"/>
    </row>
    <row r="14" spans="1:12" s="83" customFormat="1" x14ac:dyDescent="0.25">
      <c r="A14" s="84"/>
      <c r="B14" s="155" t="s">
        <v>243</v>
      </c>
      <c r="C14" s="145" t="s">
        <v>11</v>
      </c>
      <c r="D14" s="79">
        <v>0.3</v>
      </c>
      <c r="E14" s="85" t="s">
        <v>242</v>
      </c>
      <c r="F14" s="85" t="s">
        <v>227</v>
      </c>
      <c r="G14" s="86">
        <v>7.56</v>
      </c>
      <c r="H14" s="86"/>
      <c r="I14" s="152"/>
      <c r="J14" s="152"/>
      <c r="K14" s="153"/>
      <c r="L14" s="154">
        <v>781.61</v>
      </c>
    </row>
    <row r="15" spans="1:12" s="83" customFormat="1" x14ac:dyDescent="0.25">
      <c r="A15" s="84"/>
      <c r="B15" s="72"/>
      <c r="C15" s="145" t="s">
        <v>12</v>
      </c>
      <c r="D15" s="79">
        <v>0.36</v>
      </c>
      <c r="E15" s="85" t="s">
        <v>242</v>
      </c>
      <c r="F15" s="127"/>
      <c r="G15" s="118"/>
      <c r="H15" s="118"/>
      <c r="I15" s="81"/>
      <c r="J15" s="81"/>
      <c r="K15" s="80"/>
      <c r="L15" s="82"/>
    </row>
    <row r="16" spans="1:12" s="83" customFormat="1" x14ac:dyDescent="0.25">
      <c r="A16" s="84"/>
      <c r="B16" s="72"/>
      <c r="C16" s="124" t="s">
        <v>13</v>
      </c>
      <c r="D16" s="96"/>
      <c r="E16" s="96"/>
      <c r="F16" s="96"/>
      <c r="G16" s="97"/>
      <c r="H16" s="97"/>
      <c r="I16" s="81"/>
      <c r="J16" s="81"/>
      <c r="K16" s="80"/>
      <c r="L16" s="82"/>
    </row>
    <row r="17" spans="1:12" s="83" customFormat="1" x14ac:dyDescent="0.25">
      <c r="A17" s="84"/>
      <c r="B17" s="72"/>
      <c r="C17" s="147" t="s">
        <v>14</v>
      </c>
      <c r="D17" s="79">
        <v>0.3</v>
      </c>
      <c r="E17" s="85" t="s">
        <v>242</v>
      </c>
      <c r="F17" s="127"/>
      <c r="G17" s="118"/>
      <c r="H17" s="118"/>
      <c r="I17" s="81"/>
      <c r="J17" s="81"/>
      <c r="K17" s="80"/>
      <c r="L17" s="82"/>
    </row>
    <row r="18" spans="1:12" s="83" customFormat="1" x14ac:dyDescent="0.25">
      <c r="A18" s="84"/>
      <c r="B18" s="72"/>
      <c r="C18" s="145" t="s">
        <v>15</v>
      </c>
      <c r="D18" s="79">
        <v>0.35</v>
      </c>
      <c r="E18" s="85" t="s">
        <v>242</v>
      </c>
      <c r="F18" s="127"/>
      <c r="G18" s="118"/>
      <c r="H18" s="118"/>
      <c r="I18" s="81"/>
      <c r="J18" s="81"/>
      <c r="K18" s="80"/>
      <c r="L18" s="82"/>
    </row>
    <row r="19" spans="1:12" s="83" customFormat="1" ht="60" x14ac:dyDescent="0.25">
      <c r="A19" s="84"/>
      <c r="B19" s="78"/>
      <c r="C19" s="126" t="s">
        <v>16</v>
      </c>
      <c r="D19" s="79">
        <v>0.2</v>
      </c>
      <c r="E19" s="127" t="s">
        <v>256</v>
      </c>
      <c r="F19" s="127" t="s">
        <v>251</v>
      </c>
      <c r="G19" s="118">
        <v>0.36</v>
      </c>
      <c r="H19" s="118"/>
      <c r="I19" s="81" t="s">
        <v>257</v>
      </c>
      <c r="J19" s="81"/>
      <c r="K19" s="80"/>
      <c r="L19" s="82">
        <v>49.22</v>
      </c>
    </row>
    <row r="20" spans="1:12" s="83" customFormat="1" x14ac:dyDescent="0.25">
      <c r="A20" s="84"/>
      <c r="B20" s="72"/>
      <c r="C20" s="124" t="s">
        <v>17</v>
      </c>
      <c r="D20" s="96"/>
      <c r="E20" s="96"/>
      <c r="F20" s="96"/>
      <c r="G20" s="97"/>
      <c r="H20" s="97"/>
      <c r="I20" s="81"/>
      <c r="J20" s="81"/>
      <c r="K20" s="80"/>
      <c r="L20" s="82"/>
    </row>
    <row r="21" spans="1:12" s="83" customFormat="1" x14ac:dyDescent="0.25">
      <c r="A21" s="84"/>
      <c r="B21" s="72"/>
      <c r="C21" s="124" t="s">
        <v>18</v>
      </c>
      <c r="D21" s="96"/>
      <c r="E21" s="96"/>
      <c r="F21" s="96"/>
      <c r="G21" s="97"/>
      <c r="H21" s="97"/>
      <c r="I21" s="81"/>
      <c r="J21" s="81"/>
      <c r="K21" s="80"/>
      <c r="L21" s="82"/>
    </row>
    <row r="22" spans="1:12" s="83" customFormat="1" x14ac:dyDescent="0.25">
      <c r="A22" s="84"/>
      <c r="B22" s="72"/>
      <c r="C22" s="131"/>
      <c r="D22" s="96"/>
      <c r="E22" s="96"/>
      <c r="F22" s="96"/>
      <c r="G22" s="97"/>
      <c r="H22" s="97"/>
      <c r="I22" s="81"/>
      <c r="J22" s="81"/>
      <c r="K22" s="80"/>
      <c r="L22" s="82"/>
    </row>
    <row r="23" spans="1:12" s="83" customFormat="1" ht="15.75" thickBot="1" x14ac:dyDescent="0.3">
      <c r="A23" s="84"/>
      <c r="B23" s="72"/>
      <c r="C23" s="121" t="s">
        <v>139</v>
      </c>
      <c r="D23" s="79"/>
      <c r="E23" s="79"/>
      <c r="F23" s="79"/>
      <c r="G23" s="80"/>
      <c r="H23" s="80"/>
      <c r="I23" s="81"/>
      <c r="J23" s="81"/>
      <c r="K23" s="80"/>
      <c r="L23" s="82"/>
    </row>
    <row r="24" spans="1:12" s="83" customFormat="1" ht="16.5" thickTop="1" thickBot="1" x14ac:dyDescent="0.3">
      <c r="A24" s="84"/>
      <c r="B24" s="91"/>
      <c r="C24" s="128"/>
      <c r="D24" s="92"/>
      <c r="E24" s="92"/>
      <c r="F24" s="92"/>
      <c r="G24" s="93"/>
      <c r="H24" s="93"/>
      <c r="I24" s="94"/>
      <c r="J24" s="94"/>
      <c r="K24" s="93"/>
      <c r="L24" s="95"/>
    </row>
    <row r="25" spans="1:12" s="83" customFormat="1" ht="15.75" thickTop="1" x14ac:dyDescent="0.25">
      <c r="A25" s="84"/>
      <c r="B25" s="72" t="s">
        <v>19</v>
      </c>
      <c r="C25" s="126" t="s">
        <v>20</v>
      </c>
      <c r="D25" s="79">
        <v>0.3</v>
      </c>
      <c r="E25" s="79"/>
      <c r="F25" s="79"/>
      <c r="G25" s="80"/>
      <c r="H25" s="80"/>
      <c r="I25" s="81"/>
      <c r="J25" s="81"/>
      <c r="K25" s="80"/>
      <c r="L25" s="82"/>
    </row>
    <row r="26" spans="1:12" s="83" customFormat="1" x14ac:dyDescent="0.25">
      <c r="A26" s="84"/>
      <c r="B26" s="72"/>
      <c r="C26" s="145" t="s">
        <v>21</v>
      </c>
      <c r="D26" s="79">
        <v>0.35</v>
      </c>
      <c r="E26" s="85" t="s">
        <v>242</v>
      </c>
      <c r="F26" s="79"/>
      <c r="G26" s="80"/>
      <c r="H26" s="80"/>
      <c r="I26" s="81"/>
      <c r="J26" s="81"/>
      <c r="K26" s="80"/>
      <c r="L26" s="82"/>
    </row>
    <row r="27" spans="1:12" s="87" customFormat="1" ht="60" x14ac:dyDescent="0.25">
      <c r="A27" s="158"/>
      <c r="B27" s="159"/>
      <c r="C27" s="160" t="s">
        <v>22</v>
      </c>
      <c r="D27" s="161">
        <v>0.2</v>
      </c>
      <c r="E27" s="161" t="s">
        <v>255</v>
      </c>
      <c r="F27" s="161" t="s">
        <v>227</v>
      </c>
      <c r="G27" s="162">
        <v>0.28000000000000003</v>
      </c>
      <c r="H27" s="162"/>
      <c r="I27" s="149" t="s">
        <v>254</v>
      </c>
      <c r="J27" s="149"/>
      <c r="K27" s="150"/>
      <c r="L27" s="151">
        <v>49.22</v>
      </c>
    </row>
    <row r="28" spans="1:12" s="83" customFormat="1" ht="45" x14ac:dyDescent="0.25">
      <c r="A28" s="84"/>
      <c r="B28" s="72" t="s">
        <v>146</v>
      </c>
      <c r="C28" s="125" t="s">
        <v>23</v>
      </c>
      <c r="D28" s="146">
        <v>18.585000000000001</v>
      </c>
      <c r="E28" s="73" t="s">
        <v>275</v>
      </c>
      <c r="F28" s="165" t="s">
        <v>229</v>
      </c>
      <c r="G28" s="86"/>
      <c r="H28" s="86"/>
      <c r="I28" s="75" t="s">
        <v>290</v>
      </c>
      <c r="J28" s="81"/>
      <c r="K28" s="80"/>
      <c r="L28" s="82"/>
    </row>
    <row r="29" spans="1:12" s="83" customFormat="1" x14ac:dyDescent="0.25">
      <c r="A29" s="84"/>
      <c r="B29" s="72"/>
      <c r="C29" s="126"/>
      <c r="D29" s="85"/>
      <c r="E29" s="85"/>
      <c r="F29" s="85"/>
      <c r="G29" s="86"/>
      <c r="H29" s="86"/>
      <c r="I29" s="81"/>
      <c r="J29" s="81"/>
      <c r="K29" s="80"/>
      <c r="L29" s="82"/>
    </row>
    <row r="30" spans="1:12" s="83" customFormat="1" ht="15.75" thickBot="1" x14ac:dyDescent="0.3">
      <c r="A30" s="98"/>
      <c r="B30" s="88"/>
      <c r="C30" s="122" t="s">
        <v>139</v>
      </c>
      <c r="D30" s="89"/>
      <c r="E30" s="89"/>
      <c r="F30" s="89"/>
      <c r="G30" s="99"/>
      <c r="H30" s="80"/>
      <c r="I30" s="81"/>
      <c r="J30" s="81"/>
      <c r="K30" s="80"/>
      <c r="L30" s="82"/>
    </row>
    <row r="31" spans="1:12" ht="15.75" thickTop="1" x14ac:dyDescent="0.25">
      <c r="H31" s="68"/>
      <c r="I31" s="70"/>
      <c r="J31" s="70"/>
      <c r="K31" s="68"/>
      <c r="L31" s="100"/>
    </row>
    <row r="32" spans="1:12" x14ac:dyDescent="0.25">
      <c r="C32" s="132"/>
      <c r="H32" s="80"/>
      <c r="I32" s="81"/>
      <c r="J32" s="81"/>
      <c r="K32" s="80"/>
      <c r="L32" s="101"/>
    </row>
    <row r="33" spans="1:12" ht="15.75" thickBot="1" x14ac:dyDescent="0.3">
      <c r="H33" s="99"/>
      <c r="I33" s="102"/>
      <c r="J33" s="102"/>
      <c r="K33" s="99"/>
      <c r="L33" s="103"/>
    </row>
    <row r="34" spans="1:12" ht="45.75" thickTop="1" x14ac:dyDescent="0.25">
      <c r="A34" s="77" t="s">
        <v>24</v>
      </c>
      <c r="B34" s="66" t="s">
        <v>25</v>
      </c>
      <c r="C34" s="133" t="s">
        <v>26</v>
      </c>
      <c r="D34" s="148">
        <v>14.9</v>
      </c>
      <c r="E34" s="67" t="s">
        <v>275</v>
      </c>
      <c r="F34" s="114" t="s">
        <v>229</v>
      </c>
      <c r="G34" s="104"/>
      <c r="H34" s="86"/>
      <c r="I34" s="75" t="s">
        <v>290</v>
      </c>
      <c r="L34" s="82"/>
    </row>
    <row r="35" spans="1:12" x14ac:dyDescent="0.25">
      <c r="A35" s="84"/>
      <c r="B35" s="72"/>
      <c r="C35" s="126"/>
      <c r="D35" s="85"/>
      <c r="E35" s="85"/>
      <c r="F35" s="85"/>
      <c r="G35" s="86"/>
      <c r="H35" s="86"/>
      <c r="L35" s="82"/>
    </row>
    <row r="36" spans="1:12" x14ac:dyDescent="0.25">
      <c r="A36" s="84"/>
      <c r="B36" s="72"/>
      <c r="C36" s="144" t="s">
        <v>27</v>
      </c>
      <c r="D36" s="135">
        <v>0.28000000000000003</v>
      </c>
      <c r="E36" s="85" t="s">
        <v>242</v>
      </c>
      <c r="F36" s="135"/>
      <c r="G36" s="117"/>
      <c r="H36" s="117"/>
      <c r="L36" s="82"/>
    </row>
    <row r="37" spans="1:12" x14ac:dyDescent="0.25">
      <c r="A37" s="84"/>
      <c r="B37" s="72"/>
      <c r="C37" s="134" t="s">
        <v>28</v>
      </c>
      <c r="D37" s="135">
        <v>0.25</v>
      </c>
      <c r="E37" s="135"/>
      <c r="F37" s="135"/>
      <c r="G37" s="117"/>
      <c r="H37" s="117"/>
      <c r="L37" s="82"/>
    </row>
    <row r="38" spans="1:12" x14ac:dyDescent="0.25">
      <c r="A38" s="84"/>
      <c r="B38" s="72"/>
      <c r="C38" s="144" t="s">
        <v>29</v>
      </c>
      <c r="D38" s="135">
        <v>0.41</v>
      </c>
      <c r="E38" s="85" t="s">
        <v>242</v>
      </c>
      <c r="F38" s="135"/>
      <c r="G38" s="117"/>
      <c r="H38" s="117"/>
      <c r="L38" s="82"/>
    </row>
    <row r="39" spans="1:12" x14ac:dyDescent="0.25">
      <c r="A39" s="84"/>
      <c r="B39" s="72"/>
      <c r="C39" s="134" t="s">
        <v>30</v>
      </c>
      <c r="D39" s="135">
        <v>0.32</v>
      </c>
      <c r="E39" s="135"/>
      <c r="F39" s="135"/>
      <c r="G39" s="117"/>
      <c r="H39" s="117"/>
      <c r="L39" s="82"/>
    </row>
    <row r="40" spans="1:12" x14ac:dyDescent="0.25">
      <c r="A40" s="84"/>
      <c r="B40" s="72"/>
      <c r="C40" s="144" t="s">
        <v>31</v>
      </c>
      <c r="D40" s="135">
        <v>0.35</v>
      </c>
      <c r="E40" s="85" t="s">
        <v>242</v>
      </c>
      <c r="F40" s="135"/>
      <c r="G40" s="117"/>
      <c r="H40" s="117"/>
      <c r="L40" s="82"/>
    </row>
    <row r="41" spans="1:12" x14ac:dyDescent="0.25">
      <c r="A41" s="84"/>
      <c r="B41" s="72"/>
      <c r="C41" s="134" t="s">
        <v>32</v>
      </c>
      <c r="D41" s="135">
        <v>0.3</v>
      </c>
      <c r="E41" s="135"/>
      <c r="F41" s="135"/>
      <c r="G41" s="117"/>
      <c r="H41" s="117"/>
      <c r="L41" s="82"/>
    </row>
    <row r="42" spans="1:12" x14ac:dyDescent="0.25">
      <c r="A42" s="84"/>
      <c r="B42" s="72"/>
      <c r="C42" s="144" t="s">
        <v>33</v>
      </c>
      <c r="D42" s="135">
        <v>0.25</v>
      </c>
      <c r="E42" s="85" t="s">
        <v>242</v>
      </c>
      <c r="F42" s="135"/>
      <c r="G42" s="117"/>
      <c r="H42" s="117"/>
      <c r="L42" s="82"/>
    </row>
    <row r="43" spans="1:12" x14ac:dyDescent="0.25">
      <c r="A43" s="84"/>
      <c r="B43" s="72"/>
      <c r="C43" s="144" t="s">
        <v>34</v>
      </c>
      <c r="D43" s="135">
        <v>0.43</v>
      </c>
      <c r="E43" s="85" t="s">
        <v>242</v>
      </c>
      <c r="F43" s="135"/>
      <c r="G43" s="117"/>
      <c r="H43" s="117"/>
      <c r="L43" s="82"/>
    </row>
    <row r="44" spans="1:12" x14ac:dyDescent="0.25">
      <c r="A44" s="84"/>
      <c r="B44" s="72"/>
      <c r="C44" s="134" t="s">
        <v>35</v>
      </c>
      <c r="D44" s="135">
        <v>0.3</v>
      </c>
      <c r="E44" s="135"/>
      <c r="F44" s="135"/>
      <c r="G44" s="117"/>
      <c r="H44" s="117"/>
      <c r="L44" s="82"/>
    </row>
    <row r="45" spans="1:12" x14ac:dyDescent="0.25">
      <c r="A45" s="84"/>
      <c r="B45" s="72"/>
      <c r="C45" s="144" t="s">
        <v>36</v>
      </c>
      <c r="D45" s="135">
        <v>0.25</v>
      </c>
      <c r="E45" s="85" t="s">
        <v>242</v>
      </c>
      <c r="F45" s="135"/>
      <c r="G45" s="117"/>
      <c r="H45" s="117"/>
      <c r="L45" s="82"/>
    </row>
    <row r="46" spans="1:12" x14ac:dyDescent="0.25">
      <c r="A46" s="84"/>
      <c r="B46" s="72"/>
      <c r="C46" s="144" t="s">
        <v>37</v>
      </c>
      <c r="D46" s="135">
        <v>0.2</v>
      </c>
      <c r="E46" s="85" t="s">
        <v>242</v>
      </c>
      <c r="F46" s="135"/>
      <c r="G46" s="117"/>
      <c r="H46" s="117"/>
      <c r="L46" s="82"/>
    </row>
    <row r="47" spans="1:12" x14ac:dyDescent="0.25">
      <c r="A47" s="84"/>
      <c r="B47" s="72"/>
      <c r="C47" s="134" t="s">
        <v>38</v>
      </c>
      <c r="D47" s="135">
        <v>0.41</v>
      </c>
      <c r="E47" s="135"/>
      <c r="F47" s="135"/>
      <c r="G47" s="117"/>
      <c r="H47" s="117"/>
      <c r="L47" s="82"/>
    </row>
    <row r="48" spans="1:12" x14ac:dyDescent="0.25">
      <c r="A48" s="84"/>
      <c r="B48" s="72"/>
      <c r="C48" s="144" t="s">
        <v>39</v>
      </c>
      <c r="D48" s="135">
        <v>0.15</v>
      </c>
      <c r="E48" s="85" t="s">
        <v>242</v>
      </c>
      <c r="F48" s="135"/>
      <c r="G48" s="117"/>
      <c r="H48" s="117"/>
      <c r="L48" s="82"/>
    </row>
    <row r="49" spans="1:12" x14ac:dyDescent="0.25">
      <c r="A49" s="84"/>
      <c r="B49" s="72"/>
      <c r="C49" s="134" t="s">
        <v>40</v>
      </c>
      <c r="D49" s="135">
        <v>0.25</v>
      </c>
      <c r="E49" s="135"/>
      <c r="F49" s="135"/>
      <c r="G49" s="117"/>
      <c r="H49" s="117"/>
      <c r="L49" s="82"/>
    </row>
    <row r="50" spans="1:12" x14ac:dyDescent="0.25">
      <c r="A50" s="84"/>
      <c r="B50" s="72"/>
      <c r="C50" s="134" t="s">
        <v>41</v>
      </c>
      <c r="D50" s="135">
        <v>0.15</v>
      </c>
      <c r="E50" s="135" t="s">
        <v>250</v>
      </c>
      <c r="F50" s="135" t="s">
        <v>227</v>
      </c>
      <c r="G50" s="156">
        <v>0.17530000000000001</v>
      </c>
      <c r="H50" s="117"/>
      <c r="L50" s="82">
        <v>49.22</v>
      </c>
    </row>
    <row r="51" spans="1:12" x14ac:dyDescent="0.25">
      <c r="A51" s="84"/>
      <c r="B51" s="72"/>
      <c r="C51" s="134" t="s">
        <v>42</v>
      </c>
      <c r="D51" s="135">
        <v>0.25</v>
      </c>
      <c r="E51" s="135" t="s">
        <v>244</v>
      </c>
      <c r="F51" s="135" t="s">
        <v>227</v>
      </c>
      <c r="G51" s="117">
        <v>0.18</v>
      </c>
      <c r="H51" s="117"/>
      <c r="L51" s="82">
        <v>49.22</v>
      </c>
    </row>
    <row r="52" spans="1:12" x14ac:dyDescent="0.25">
      <c r="A52" s="84"/>
      <c r="B52" s="72"/>
      <c r="C52" s="134" t="s">
        <v>43</v>
      </c>
      <c r="D52" s="135">
        <v>0.25</v>
      </c>
      <c r="E52" s="135"/>
      <c r="F52" s="135"/>
      <c r="G52" s="117"/>
      <c r="H52" s="117"/>
      <c r="L52" s="82"/>
    </row>
    <row r="53" spans="1:12" x14ac:dyDescent="0.25">
      <c r="A53" s="84"/>
      <c r="B53" s="72"/>
      <c r="C53" s="144" t="s">
        <v>44</v>
      </c>
      <c r="D53" s="135">
        <v>0.4</v>
      </c>
      <c r="E53" s="85" t="s">
        <v>242</v>
      </c>
      <c r="F53" s="135"/>
      <c r="G53" s="117"/>
      <c r="H53" s="117"/>
      <c r="L53" s="82"/>
    </row>
    <row r="54" spans="1:12" x14ac:dyDescent="0.25">
      <c r="A54" s="84"/>
      <c r="B54" s="72"/>
      <c r="C54" s="134" t="s">
        <v>45</v>
      </c>
      <c r="D54" s="135">
        <v>0.1</v>
      </c>
      <c r="E54" s="135" t="s">
        <v>282</v>
      </c>
      <c r="F54" s="135" t="s">
        <v>227</v>
      </c>
      <c r="G54" s="156">
        <v>0.17530000000000001</v>
      </c>
      <c r="H54" s="117"/>
      <c r="L54" s="82">
        <v>49.2</v>
      </c>
    </row>
    <row r="55" spans="1:12" x14ac:dyDescent="0.25">
      <c r="A55" s="84"/>
      <c r="B55" s="72"/>
      <c r="C55" s="134" t="s">
        <v>46</v>
      </c>
      <c r="D55" s="135">
        <v>0.25</v>
      </c>
      <c r="E55" s="135"/>
      <c r="F55" s="135"/>
      <c r="G55" s="117"/>
      <c r="H55" s="117"/>
      <c r="L55" s="82"/>
    </row>
    <row r="56" spans="1:12" x14ac:dyDescent="0.25">
      <c r="A56" s="84"/>
      <c r="B56" s="72"/>
      <c r="C56" s="134" t="s">
        <v>47</v>
      </c>
      <c r="D56" s="135">
        <v>0.25</v>
      </c>
      <c r="E56" s="135"/>
      <c r="F56" s="135"/>
      <c r="G56" s="117"/>
      <c r="H56" s="117"/>
      <c r="L56" s="82"/>
    </row>
    <row r="57" spans="1:12" x14ac:dyDescent="0.25">
      <c r="A57" s="84"/>
      <c r="B57" s="72"/>
      <c r="C57" s="134" t="s">
        <v>48</v>
      </c>
      <c r="D57" s="135">
        <v>0.25</v>
      </c>
      <c r="E57" s="135"/>
      <c r="F57" s="135"/>
      <c r="G57" s="117"/>
      <c r="H57" s="117"/>
      <c r="L57" s="82"/>
    </row>
    <row r="58" spans="1:12" x14ac:dyDescent="0.25">
      <c r="A58" s="84"/>
      <c r="B58" s="72"/>
      <c r="C58" s="134" t="s">
        <v>49</v>
      </c>
      <c r="D58" s="135">
        <v>0.1</v>
      </c>
      <c r="E58" s="135"/>
      <c r="F58" s="135"/>
      <c r="G58" s="117"/>
      <c r="H58" s="117"/>
      <c r="L58" s="82"/>
    </row>
    <row r="59" spans="1:12" x14ac:dyDescent="0.25">
      <c r="A59" s="84"/>
      <c r="B59" s="72"/>
      <c r="C59" s="134" t="s">
        <v>50</v>
      </c>
      <c r="D59" s="135">
        <v>0.2</v>
      </c>
      <c r="E59" s="135"/>
      <c r="F59" s="135"/>
      <c r="G59" s="117"/>
      <c r="H59" s="117"/>
      <c r="L59" s="82"/>
    </row>
    <row r="60" spans="1:12" x14ac:dyDescent="0.25">
      <c r="A60" s="84"/>
      <c r="B60" s="72"/>
      <c r="C60" s="134" t="s">
        <v>51</v>
      </c>
      <c r="D60" s="135">
        <v>0.25</v>
      </c>
      <c r="E60" s="135"/>
      <c r="F60" s="135"/>
      <c r="G60" s="117"/>
      <c r="H60" s="117"/>
      <c r="L60" s="82"/>
    </row>
    <row r="61" spans="1:12" x14ac:dyDescent="0.25">
      <c r="A61" s="84"/>
      <c r="B61" s="72"/>
      <c r="C61" s="134" t="s">
        <v>52</v>
      </c>
      <c r="D61" s="135">
        <v>0.15</v>
      </c>
      <c r="E61" s="135"/>
      <c r="F61" s="135"/>
      <c r="G61" s="117"/>
      <c r="H61" s="117"/>
      <c r="L61" s="82"/>
    </row>
    <row r="62" spans="1:12" x14ac:dyDescent="0.25">
      <c r="A62" s="84"/>
      <c r="B62" s="72"/>
      <c r="C62" s="134" t="s">
        <v>53</v>
      </c>
      <c r="D62" s="135">
        <v>0.21</v>
      </c>
      <c r="E62" s="135" t="s">
        <v>246</v>
      </c>
      <c r="F62" s="135" t="s">
        <v>227</v>
      </c>
      <c r="G62" s="117">
        <v>0.18</v>
      </c>
      <c r="H62" s="117"/>
      <c r="L62" s="82">
        <v>49.22</v>
      </c>
    </row>
    <row r="63" spans="1:12" x14ac:dyDescent="0.25">
      <c r="A63" s="84"/>
      <c r="B63" s="72"/>
      <c r="C63" s="144" t="s">
        <v>54</v>
      </c>
      <c r="D63" s="135">
        <v>0.15</v>
      </c>
      <c r="E63" s="135" t="s">
        <v>245</v>
      </c>
      <c r="F63" s="135" t="s">
        <v>227</v>
      </c>
      <c r="G63" s="117">
        <v>0.18</v>
      </c>
      <c r="H63" s="117"/>
      <c r="L63" s="82">
        <v>49.22</v>
      </c>
    </row>
    <row r="64" spans="1:12" x14ac:dyDescent="0.25">
      <c r="A64" s="84"/>
      <c r="B64" s="72"/>
      <c r="C64" s="144" t="s">
        <v>55</v>
      </c>
      <c r="D64" s="135">
        <v>0.22</v>
      </c>
      <c r="E64" s="85" t="s">
        <v>242</v>
      </c>
      <c r="F64" s="135"/>
      <c r="G64" s="117"/>
      <c r="H64" s="117"/>
      <c r="L64" s="82"/>
    </row>
    <row r="65" spans="1:12" x14ac:dyDescent="0.25">
      <c r="A65" s="84"/>
      <c r="B65" s="72"/>
      <c r="C65" s="134" t="s">
        <v>56</v>
      </c>
      <c r="D65" s="135">
        <v>0.25</v>
      </c>
      <c r="E65" s="135"/>
      <c r="F65" s="135"/>
      <c r="G65" s="117"/>
      <c r="H65" s="117"/>
      <c r="L65" s="82"/>
    </row>
    <row r="66" spans="1:12" x14ac:dyDescent="0.25">
      <c r="A66" s="84"/>
      <c r="B66" s="72"/>
      <c r="C66" s="134" t="s">
        <v>57</v>
      </c>
      <c r="D66" s="135">
        <v>0.25</v>
      </c>
      <c r="E66" s="135"/>
      <c r="F66" s="135"/>
      <c r="G66" s="117"/>
      <c r="H66" s="117"/>
      <c r="L66" s="82"/>
    </row>
    <row r="67" spans="1:12" x14ac:dyDescent="0.25">
      <c r="A67" s="84"/>
      <c r="B67" s="72"/>
      <c r="C67" s="134" t="s">
        <v>58</v>
      </c>
      <c r="D67" s="135">
        <v>0.2</v>
      </c>
      <c r="E67" s="135"/>
      <c r="F67" s="135"/>
      <c r="G67" s="117"/>
      <c r="H67" s="117"/>
      <c r="L67" s="82"/>
    </row>
    <row r="68" spans="1:12" x14ac:dyDescent="0.25">
      <c r="A68" s="84"/>
      <c r="B68" s="72"/>
      <c r="C68" s="134" t="s">
        <v>59</v>
      </c>
      <c r="D68" s="135">
        <v>0.25</v>
      </c>
      <c r="E68" s="135"/>
      <c r="F68" s="135"/>
      <c r="G68" s="117"/>
      <c r="H68" s="117"/>
      <c r="L68" s="82"/>
    </row>
    <row r="69" spans="1:12" x14ac:dyDescent="0.25">
      <c r="A69" s="84"/>
      <c r="B69" s="78"/>
      <c r="C69" s="134" t="s">
        <v>60</v>
      </c>
      <c r="D69" s="135">
        <v>0.15</v>
      </c>
      <c r="E69" s="135"/>
      <c r="F69" s="135"/>
      <c r="G69" s="117"/>
      <c r="H69" s="117"/>
      <c r="L69" s="82"/>
    </row>
    <row r="70" spans="1:12" x14ac:dyDescent="0.25">
      <c r="A70" s="84"/>
      <c r="B70" s="78"/>
      <c r="C70" s="134" t="s">
        <v>61</v>
      </c>
      <c r="D70" s="135">
        <v>0.14000000000000001</v>
      </c>
      <c r="E70" s="135"/>
      <c r="F70" s="135"/>
      <c r="G70" s="117"/>
      <c r="H70" s="117"/>
      <c r="L70" s="82"/>
    </row>
    <row r="71" spans="1:12" x14ac:dyDescent="0.25">
      <c r="A71" s="84"/>
      <c r="B71" s="72"/>
      <c r="C71" s="134" t="s">
        <v>62</v>
      </c>
      <c r="D71" s="135">
        <v>0.1</v>
      </c>
      <c r="E71" s="135"/>
      <c r="F71" s="135"/>
      <c r="G71" s="117"/>
      <c r="H71" s="117"/>
      <c r="L71" s="82"/>
    </row>
    <row r="72" spans="1:12" ht="30" x14ac:dyDescent="0.25">
      <c r="A72" s="84"/>
      <c r="B72" s="72"/>
      <c r="C72" s="121" t="s">
        <v>295</v>
      </c>
      <c r="D72" s="127" t="s">
        <v>296</v>
      </c>
      <c r="E72" s="127" t="s">
        <v>297</v>
      </c>
      <c r="F72" s="127" t="s">
        <v>227</v>
      </c>
      <c r="G72" s="118">
        <v>0.06</v>
      </c>
      <c r="H72" s="118"/>
      <c r="I72" s="75" t="s">
        <v>298</v>
      </c>
      <c r="J72" s="75" t="s">
        <v>299</v>
      </c>
      <c r="L72" s="82">
        <v>49.22</v>
      </c>
    </row>
    <row r="73" spans="1:12" ht="75" x14ac:dyDescent="0.25">
      <c r="A73" s="84"/>
      <c r="B73" s="72"/>
      <c r="C73" s="136" t="s">
        <v>63</v>
      </c>
      <c r="D73" s="137"/>
      <c r="E73" s="137" t="s">
        <v>283</v>
      </c>
      <c r="F73" s="164" t="s">
        <v>287</v>
      </c>
      <c r="G73" s="163" t="s">
        <v>285</v>
      </c>
      <c r="H73" s="119"/>
      <c r="I73" s="75" t="s">
        <v>284</v>
      </c>
      <c r="L73" s="82">
        <v>14491.54</v>
      </c>
    </row>
    <row r="74" spans="1:12" x14ac:dyDescent="0.25">
      <c r="A74" s="84"/>
      <c r="B74" s="72"/>
      <c r="C74" s="136" t="s">
        <v>64</v>
      </c>
      <c r="D74" s="137"/>
      <c r="E74" s="137"/>
      <c r="F74" s="137"/>
      <c r="G74" s="119"/>
      <c r="H74" s="119"/>
      <c r="L74" s="82"/>
    </row>
    <row r="75" spans="1:12" x14ac:dyDescent="0.25">
      <c r="A75" s="84"/>
      <c r="B75" s="72"/>
      <c r="C75" s="136" t="s">
        <v>65</v>
      </c>
      <c r="D75" s="137"/>
      <c r="E75" s="137"/>
      <c r="F75" s="137"/>
      <c r="G75" s="119"/>
      <c r="H75" s="119"/>
      <c r="L75" s="82"/>
    </row>
    <row r="76" spans="1:12" x14ac:dyDescent="0.25">
      <c r="A76" s="84"/>
      <c r="B76" s="72"/>
      <c r="C76" s="136" t="s">
        <v>66</v>
      </c>
      <c r="D76" s="137"/>
      <c r="E76" s="137"/>
      <c r="F76" s="137"/>
      <c r="G76" s="119"/>
      <c r="H76" s="119"/>
      <c r="L76" s="82"/>
    </row>
    <row r="77" spans="1:12" x14ac:dyDescent="0.25">
      <c r="A77" s="84"/>
      <c r="B77" s="72"/>
      <c r="C77" s="136" t="s">
        <v>67</v>
      </c>
      <c r="D77" s="137"/>
      <c r="E77" s="137"/>
      <c r="F77" s="137"/>
      <c r="G77" s="119"/>
      <c r="H77" s="119"/>
      <c r="L77" s="82"/>
    </row>
    <row r="78" spans="1:12" x14ac:dyDescent="0.25">
      <c r="A78" s="84"/>
      <c r="B78" s="72"/>
      <c r="C78" s="136" t="s">
        <v>68</v>
      </c>
      <c r="D78" s="137"/>
      <c r="E78" s="137"/>
      <c r="F78" s="137"/>
      <c r="G78" s="119"/>
      <c r="H78" s="119"/>
      <c r="L78" s="82"/>
    </row>
    <row r="79" spans="1:12" x14ac:dyDescent="0.25">
      <c r="A79" s="84"/>
      <c r="B79" s="72"/>
      <c r="C79" s="136" t="s">
        <v>69</v>
      </c>
      <c r="D79" s="137"/>
      <c r="E79" s="137"/>
      <c r="F79" s="137"/>
      <c r="G79" s="119"/>
      <c r="H79" s="119"/>
      <c r="L79" s="82"/>
    </row>
    <row r="80" spans="1:12" x14ac:dyDescent="0.25">
      <c r="A80" s="84"/>
      <c r="B80" s="72"/>
      <c r="C80" s="136" t="s">
        <v>70</v>
      </c>
      <c r="D80" s="137"/>
      <c r="E80" s="137"/>
      <c r="F80" s="137"/>
      <c r="G80" s="119"/>
      <c r="H80" s="119"/>
      <c r="L80" s="82"/>
    </row>
    <row r="81" spans="1:12" x14ac:dyDescent="0.25">
      <c r="A81" s="84"/>
      <c r="B81" s="72"/>
      <c r="C81" s="138" t="s">
        <v>71</v>
      </c>
      <c r="D81" s="137"/>
      <c r="E81" s="137"/>
      <c r="F81" s="137"/>
      <c r="G81" s="119"/>
      <c r="H81" s="119"/>
      <c r="L81" s="82"/>
    </row>
    <row r="82" spans="1:12" x14ac:dyDescent="0.25">
      <c r="A82" s="84"/>
      <c r="B82" s="72"/>
      <c r="C82" s="138" t="s">
        <v>72</v>
      </c>
      <c r="D82" s="137"/>
      <c r="E82" s="137"/>
      <c r="F82" s="137"/>
      <c r="G82" s="119"/>
      <c r="H82" s="119"/>
      <c r="L82" s="82"/>
    </row>
    <row r="83" spans="1:12" x14ac:dyDescent="0.25">
      <c r="A83" s="84"/>
      <c r="B83" s="72"/>
      <c r="C83" s="138" t="s">
        <v>73</v>
      </c>
      <c r="D83" s="137"/>
      <c r="E83" s="137"/>
      <c r="F83" s="137"/>
      <c r="G83" s="119"/>
      <c r="H83" s="119"/>
      <c r="L83" s="82"/>
    </row>
    <row r="84" spans="1:12" x14ac:dyDescent="0.25">
      <c r="A84" s="84"/>
      <c r="B84" s="72"/>
      <c r="C84" s="138" t="s">
        <v>74</v>
      </c>
      <c r="D84" s="137"/>
      <c r="E84" s="137"/>
      <c r="F84" s="137"/>
      <c r="G84" s="119"/>
      <c r="H84" s="119"/>
      <c r="L84" s="82"/>
    </row>
    <row r="85" spans="1:12" x14ac:dyDescent="0.25">
      <c r="A85" s="84"/>
      <c r="B85" s="72"/>
      <c r="C85" s="138" t="s">
        <v>75</v>
      </c>
      <c r="D85" s="137"/>
      <c r="E85" s="137"/>
      <c r="F85" s="137"/>
      <c r="G85" s="119"/>
      <c r="H85" s="119"/>
      <c r="L85" s="82"/>
    </row>
    <row r="86" spans="1:12" x14ac:dyDescent="0.25">
      <c r="A86" s="84"/>
      <c r="B86" s="72"/>
      <c r="C86" s="138" t="s">
        <v>76</v>
      </c>
      <c r="D86" s="137"/>
      <c r="E86" s="137"/>
      <c r="F86" s="137"/>
      <c r="G86" s="119"/>
      <c r="H86" s="119"/>
      <c r="L86" s="82"/>
    </row>
    <row r="87" spans="1:12" x14ac:dyDescent="0.25">
      <c r="A87" s="84"/>
      <c r="B87" s="72"/>
      <c r="C87" s="138" t="s">
        <v>77</v>
      </c>
      <c r="D87" s="137"/>
      <c r="E87" s="137"/>
      <c r="F87" s="137"/>
      <c r="G87" s="119"/>
      <c r="H87" s="119"/>
      <c r="L87" s="82"/>
    </row>
    <row r="88" spans="1:12" x14ac:dyDescent="0.25">
      <c r="A88" s="84"/>
      <c r="B88" s="72"/>
      <c r="C88" s="138" t="s">
        <v>78</v>
      </c>
      <c r="D88" s="137"/>
      <c r="E88" s="137"/>
      <c r="F88" s="137"/>
      <c r="G88" s="119"/>
      <c r="H88" s="119"/>
      <c r="L88" s="82"/>
    </row>
    <row r="89" spans="1:12" x14ac:dyDescent="0.25">
      <c r="A89" s="84"/>
      <c r="B89" s="72"/>
      <c r="C89" s="138" t="s">
        <v>79</v>
      </c>
      <c r="D89" s="137"/>
      <c r="E89" s="137"/>
      <c r="F89" s="137"/>
      <c r="G89" s="119"/>
      <c r="H89" s="119"/>
      <c r="L89" s="82"/>
    </row>
    <row r="90" spans="1:12" x14ac:dyDescent="0.25">
      <c r="A90" s="84"/>
      <c r="B90" s="72"/>
      <c r="C90" s="138" t="s">
        <v>80</v>
      </c>
      <c r="D90" s="137"/>
      <c r="E90" s="137"/>
      <c r="F90" s="137"/>
      <c r="G90" s="119"/>
      <c r="H90" s="119"/>
      <c r="L90" s="82"/>
    </row>
    <row r="91" spans="1:12" x14ac:dyDescent="0.25">
      <c r="A91" s="84"/>
      <c r="B91" s="72"/>
      <c r="C91" s="138" t="s">
        <v>81</v>
      </c>
      <c r="D91" s="137"/>
      <c r="E91" s="137"/>
      <c r="F91" s="137"/>
      <c r="G91" s="119"/>
      <c r="H91" s="119"/>
      <c r="L91" s="82"/>
    </row>
    <row r="92" spans="1:12" x14ac:dyDescent="0.25">
      <c r="A92" s="84"/>
      <c r="B92" s="72"/>
      <c r="C92" s="138" t="s">
        <v>82</v>
      </c>
      <c r="D92" s="137"/>
      <c r="E92" s="137"/>
      <c r="F92" s="137"/>
      <c r="G92" s="119"/>
      <c r="H92" s="119"/>
      <c r="L92" s="82"/>
    </row>
    <row r="93" spans="1:12" x14ac:dyDescent="0.25">
      <c r="A93" s="84"/>
      <c r="B93" s="72"/>
      <c r="C93" s="138" t="s">
        <v>83</v>
      </c>
      <c r="D93" s="137"/>
      <c r="E93" s="137"/>
      <c r="F93" s="137"/>
      <c r="G93" s="119"/>
      <c r="H93" s="119"/>
      <c r="L93" s="82"/>
    </row>
    <row r="94" spans="1:12" x14ac:dyDescent="0.25">
      <c r="A94" s="84"/>
      <c r="B94" s="72"/>
      <c r="C94" s="138" t="s">
        <v>84</v>
      </c>
      <c r="D94" s="137"/>
      <c r="E94" s="137"/>
      <c r="F94" s="137"/>
      <c r="G94" s="119"/>
      <c r="H94" s="119"/>
      <c r="L94" s="82"/>
    </row>
    <row r="95" spans="1:12" x14ac:dyDescent="0.25">
      <c r="A95" s="84"/>
      <c r="B95" s="72"/>
      <c r="C95" s="138" t="s">
        <v>85</v>
      </c>
      <c r="D95" s="137"/>
      <c r="E95" s="137"/>
      <c r="F95" s="137"/>
      <c r="G95" s="119"/>
      <c r="H95" s="119"/>
      <c r="L95" s="82"/>
    </row>
    <row r="96" spans="1:12" x14ac:dyDescent="0.25">
      <c r="A96" s="84"/>
      <c r="B96" s="72"/>
      <c r="C96" s="138" t="s">
        <v>86</v>
      </c>
      <c r="D96" s="137"/>
      <c r="E96" s="137"/>
      <c r="F96" s="137"/>
      <c r="G96" s="119"/>
      <c r="H96" s="119"/>
      <c r="L96" s="82"/>
    </row>
    <row r="97" spans="1:12" x14ac:dyDescent="0.25">
      <c r="A97" s="84"/>
      <c r="B97" s="72"/>
      <c r="C97" s="138" t="s">
        <v>87</v>
      </c>
      <c r="D97" s="137"/>
      <c r="E97" s="137"/>
      <c r="F97" s="137"/>
      <c r="G97" s="119"/>
      <c r="H97" s="119"/>
      <c r="L97" s="82"/>
    </row>
    <row r="98" spans="1:12" x14ac:dyDescent="0.25">
      <c r="A98" s="84"/>
      <c r="B98" s="72"/>
      <c r="C98" s="138" t="s">
        <v>88</v>
      </c>
      <c r="D98" s="137"/>
      <c r="E98" s="137"/>
      <c r="F98" s="137"/>
      <c r="G98" s="119"/>
      <c r="H98" s="119"/>
      <c r="L98" s="82"/>
    </row>
    <row r="99" spans="1:12" x14ac:dyDescent="0.25">
      <c r="A99" s="84"/>
      <c r="B99" s="72"/>
      <c r="C99" s="138" t="s">
        <v>89</v>
      </c>
      <c r="D99" s="137"/>
      <c r="E99" s="137"/>
      <c r="F99" s="137"/>
      <c r="G99" s="119"/>
      <c r="H99" s="119"/>
      <c r="L99" s="82"/>
    </row>
    <row r="100" spans="1:12" x14ac:dyDescent="0.25">
      <c r="A100" s="84"/>
      <c r="B100" s="72"/>
      <c r="C100" s="138" t="s">
        <v>90</v>
      </c>
      <c r="D100" s="137"/>
      <c r="E100" s="137"/>
      <c r="F100" s="137"/>
      <c r="G100" s="119"/>
      <c r="H100" s="119"/>
      <c r="L100" s="82"/>
    </row>
    <row r="101" spans="1:12" x14ac:dyDescent="0.25">
      <c r="A101" s="84"/>
      <c r="B101" s="72"/>
      <c r="C101" s="138" t="s">
        <v>91</v>
      </c>
      <c r="D101" s="137"/>
      <c r="E101" s="137"/>
      <c r="F101" s="137"/>
      <c r="G101" s="119"/>
      <c r="H101" s="119"/>
      <c r="L101" s="82"/>
    </row>
    <row r="102" spans="1:12" x14ac:dyDescent="0.25">
      <c r="A102" s="84"/>
      <c r="B102" s="72"/>
      <c r="C102" s="138" t="s">
        <v>92</v>
      </c>
      <c r="D102" s="137"/>
      <c r="E102" s="137"/>
      <c r="F102" s="137"/>
      <c r="G102" s="119"/>
      <c r="H102" s="119"/>
      <c r="L102" s="82"/>
    </row>
    <row r="103" spans="1:12" x14ac:dyDescent="0.25">
      <c r="A103" s="84"/>
      <c r="B103" s="72"/>
      <c r="C103" s="138" t="s">
        <v>93</v>
      </c>
      <c r="D103" s="137"/>
    </row>
    <row r="104" spans="1:12" x14ac:dyDescent="0.25">
      <c r="A104" s="84"/>
      <c r="B104" s="72"/>
      <c r="C104" s="139" t="s">
        <v>94</v>
      </c>
      <c r="D104" s="137"/>
      <c r="E104" s="137"/>
      <c r="F104" s="137"/>
      <c r="G104" s="119"/>
      <c r="H104" s="119"/>
      <c r="L104" s="82"/>
    </row>
    <row r="105" spans="1:12" x14ac:dyDescent="0.25">
      <c r="A105" s="84"/>
      <c r="B105" s="72"/>
      <c r="C105" s="139" t="s">
        <v>95</v>
      </c>
      <c r="D105" s="137"/>
      <c r="E105" s="137"/>
      <c r="F105" s="137"/>
      <c r="G105" s="119"/>
      <c r="H105" s="119"/>
      <c r="L105" s="82"/>
    </row>
    <row r="106" spans="1:12" x14ac:dyDescent="0.25">
      <c r="A106" s="84"/>
      <c r="B106" s="72"/>
      <c r="C106" s="139" t="s">
        <v>96</v>
      </c>
      <c r="D106" s="137"/>
      <c r="E106" s="137"/>
      <c r="F106" s="137"/>
      <c r="G106" s="119"/>
      <c r="H106" s="119"/>
      <c r="L106" s="82"/>
    </row>
    <row r="107" spans="1:12" x14ac:dyDescent="0.25">
      <c r="A107" s="84"/>
      <c r="B107" s="72"/>
      <c r="C107" s="139" t="s">
        <v>97</v>
      </c>
      <c r="D107" s="137"/>
      <c r="E107" s="137"/>
      <c r="F107" s="137"/>
      <c r="G107" s="119"/>
      <c r="H107" s="119"/>
      <c r="L107" s="82"/>
    </row>
    <row r="108" spans="1:12" x14ac:dyDescent="0.25">
      <c r="A108" s="84"/>
      <c r="B108" s="72"/>
      <c r="C108" s="139" t="s">
        <v>98</v>
      </c>
      <c r="D108" s="137"/>
      <c r="E108" s="137"/>
      <c r="F108" s="137"/>
      <c r="G108" s="119"/>
      <c r="H108" s="119"/>
      <c r="L108" s="82"/>
    </row>
    <row r="109" spans="1:12" x14ac:dyDescent="0.25">
      <c r="A109" s="84"/>
      <c r="B109" s="72"/>
      <c r="C109" s="139" t="s">
        <v>99</v>
      </c>
      <c r="D109" s="137"/>
      <c r="E109" s="137"/>
      <c r="F109" s="137"/>
      <c r="G109" s="119"/>
      <c r="H109" s="119"/>
      <c r="L109" s="82"/>
    </row>
    <row r="110" spans="1:12" x14ac:dyDescent="0.25">
      <c r="A110" s="84"/>
      <c r="B110" s="72"/>
      <c r="C110" s="139" t="s">
        <v>100</v>
      </c>
      <c r="D110" s="137"/>
      <c r="E110" s="137"/>
      <c r="F110" s="137"/>
      <c r="G110" s="119"/>
      <c r="H110" s="119"/>
      <c r="L110" s="82"/>
    </row>
    <row r="111" spans="1:12" x14ac:dyDescent="0.25">
      <c r="A111" s="84"/>
      <c r="B111" s="72"/>
      <c r="C111" s="139" t="s">
        <v>101</v>
      </c>
      <c r="D111" s="137"/>
      <c r="E111" s="137"/>
      <c r="F111" s="137"/>
      <c r="G111" s="119"/>
      <c r="H111" s="119"/>
      <c r="L111" s="82"/>
    </row>
    <row r="112" spans="1:12" x14ac:dyDescent="0.25">
      <c r="A112" s="84"/>
      <c r="B112" s="72"/>
      <c r="C112" s="139" t="s">
        <v>102</v>
      </c>
      <c r="D112" s="137"/>
      <c r="E112" s="137"/>
      <c r="F112" s="137"/>
      <c r="G112" s="119"/>
      <c r="H112" s="119"/>
      <c r="L112" s="82"/>
    </row>
    <row r="113" spans="1:12" x14ac:dyDescent="0.25">
      <c r="A113" s="84"/>
      <c r="B113" s="72"/>
      <c r="C113" s="139" t="s">
        <v>103</v>
      </c>
      <c r="D113" s="137"/>
      <c r="E113" s="137"/>
      <c r="F113" s="137"/>
      <c r="G113" s="119"/>
      <c r="H113" s="119"/>
      <c r="L113" s="82"/>
    </row>
    <row r="114" spans="1:12" x14ac:dyDescent="0.25">
      <c r="A114" s="84"/>
      <c r="B114" s="72"/>
      <c r="C114" s="139" t="s">
        <v>104</v>
      </c>
      <c r="D114" s="137"/>
      <c r="E114" s="137"/>
      <c r="F114" s="137"/>
      <c r="G114" s="119"/>
      <c r="H114" s="119"/>
      <c r="L114" s="82"/>
    </row>
    <row r="115" spans="1:12" x14ac:dyDescent="0.25">
      <c r="A115" s="84"/>
      <c r="B115" s="72"/>
      <c r="C115" s="139" t="s">
        <v>105</v>
      </c>
      <c r="D115" s="137"/>
      <c r="E115" s="137"/>
      <c r="F115" s="137"/>
      <c r="G115" s="119"/>
      <c r="H115" s="119"/>
      <c r="L115" s="82"/>
    </row>
    <row r="116" spans="1:12" x14ac:dyDescent="0.25">
      <c r="A116" s="84"/>
      <c r="B116" s="72"/>
      <c r="C116" s="139" t="s">
        <v>106</v>
      </c>
      <c r="D116" s="137"/>
      <c r="E116" s="137"/>
      <c r="F116" s="137"/>
      <c r="G116" s="119"/>
      <c r="H116" s="119"/>
      <c r="L116" s="82"/>
    </row>
    <row r="117" spans="1:12" x14ac:dyDescent="0.25">
      <c r="A117" s="84"/>
      <c r="B117" s="72"/>
      <c r="C117" s="140" t="s">
        <v>107</v>
      </c>
      <c r="D117" s="137"/>
      <c r="E117" s="137"/>
      <c r="F117" s="137"/>
      <c r="G117" s="119"/>
      <c r="H117" s="119"/>
      <c r="L117" s="82"/>
    </row>
    <row r="118" spans="1:12" x14ac:dyDescent="0.25">
      <c r="A118" s="84"/>
      <c r="B118" s="72"/>
      <c r="C118" s="140" t="s">
        <v>108</v>
      </c>
      <c r="D118" s="137"/>
      <c r="E118" s="137"/>
      <c r="F118" s="137"/>
      <c r="G118" s="119"/>
      <c r="H118" s="119"/>
      <c r="L118" s="82"/>
    </row>
    <row r="119" spans="1:12" x14ac:dyDescent="0.25">
      <c r="A119" s="84"/>
      <c r="B119" s="72"/>
      <c r="C119" s="140" t="s">
        <v>109</v>
      </c>
      <c r="D119" s="137"/>
      <c r="E119" s="137"/>
      <c r="F119" s="137"/>
      <c r="G119" s="119"/>
      <c r="H119" s="119"/>
      <c r="L119" s="82"/>
    </row>
    <row r="120" spans="1:12" x14ac:dyDescent="0.25">
      <c r="A120" s="84"/>
      <c r="B120" s="72"/>
      <c r="C120" s="140" t="s">
        <v>110</v>
      </c>
      <c r="D120" s="137"/>
      <c r="E120" s="137"/>
      <c r="F120" s="137"/>
      <c r="G120" s="119"/>
      <c r="H120" s="119"/>
      <c r="L120" s="82"/>
    </row>
    <row r="121" spans="1:12" x14ac:dyDescent="0.25">
      <c r="A121" s="84"/>
      <c r="B121" s="72"/>
      <c r="C121" s="140" t="s">
        <v>111</v>
      </c>
      <c r="D121" s="137"/>
      <c r="E121" s="137"/>
      <c r="F121" s="137"/>
      <c r="G121" s="119"/>
      <c r="H121" s="119"/>
      <c r="L121" s="82"/>
    </row>
    <row r="122" spans="1:12" x14ac:dyDescent="0.25">
      <c r="A122" s="84"/>
      <c r="B122" s="72"/>
      <c r="C122" s="140" t="s">
        <v>112</v>
      </c>
      <c r="D122" s="137"/>
      <c r="E122" s="137"/>
      <c r="F122" s="137"/>
      <c r="G122" s="119"/>
      <c r="H122" s="119"/>
      <c r="L122" s="82"/>
    </row>
    <row r="123" spans="1:12" x14ac:dyDescent="0.25">
      <c r="A123" s="84"/>
      <c r="B123" s="72"/>
      <c r="C123" s="140" t="s">
        <v>113</v>
      </c>
      <c r="D123" s="137"/>
      <c r="E123" s="137"/>
      <c r="F123" s="137"/>
      <c r="G123" s="119"/>
      <c r="H123" s="119"/>
      <c r="L123" s="82"/>
    </row>
    <row r="124" spans="1:12" x14ac:dyDescent="0.25">
      <c r="A124" s="84"/>
      <c r="B124" s="72"/>
      <c r="C124" s="140" t="s">
        <v>114</v>
      </c>
      <c r="D124" s="137"/>
      <c r="E124" s="137"/>
      <c r="F124" s="137"/>
      <c r="G124" s="119"/>
      <c r="H124" s="119"/>
      <c r="L124" s="82"/>
    </row>
    <row r="125" spans="1:12" x14ac:dyDescent="0.25">
      <c r="A125" s="84"/>
      <c r="B125" s="72"/>
      <c r="C125" s="140" t="s">
        <v>115</v>
      </c>
      <c r="D125" s="137"/>
      <c r="E125" s="137"/>
      <c r="F125" s="137"/>
      <c r="G125" s="119"/>
      <c r="H125" s="119"/>
      <c r="L125" s="82"/>
    </row>
    <row r="126" spans="1:12" x14ac:dyDescent="0.25">
      <c r="A126" s="84"/>
      <c r="B126" s="72"/>
      <c r="C126" s="140" t="s">
        <v>116</v>
      </c>
      <c r="D126" s="137"/>
      <c r="E126" s="137"/>
      <c r="F126" s="137"/>
      <c r="G126" s="119"/>
      <c r="H126" s="119"/>
      <c r="L126" s="82"/>
    </row>
    <row r="127" spans="1:12" x14ac:dyDescent="0.25">
      <c r="A127" s="84"/>
      <c r="B127" s="72"/>
      <c r="C127" s="140" t="s">
        <v>117</v>
      </c>
      <c r="D127" s="137"/>
      <c r="E127" s="137"/>
      <c r="F127" s="137"/>
      <c r="G127" s="119"/>
      <c r="H127" s="119"/>
      <c r="L127" s="82"/>
    </row>
    <row r="128" spans="1:12" x14ac:dyDescent="0.25">
      <c r="A128" s="84"/>
      <c r="B128" s="72"/>
      <c r="C128" s="141"/>
      <c r="D128" s="106"/>
      <c r="E128" s="106"/>
      <c r="F128" s="106"/>
      <c r="G128" s="107"/>
      <c r="H128" s="107"/>
      <c r="L128" s="82"/>
    </row>
    <row r="129" spans="1:12" s="83" customFormat="1" ht="15.75" thickBot="1" x14ac:dyDescent="0.3">
      <c r="A129" s="84"/>
      <c r="B129" s="88"/>
      <c r="C129" s="122" t="s">
        <v>139</v>
      </c>
      <c r="D129" s="90"/>
      <c r="E129" s="90"/>
      <c r="F129" s="90"/>
      <c r="G129" s="99"/>
      <c r="H129" s="99"/>
      <c r="I129" s="81"/>
      <c r="J129" s="81"/>
      <c r="K129" s="80"/>
      <c r="L129" s="82"/>
    </row>
    <row r="130" spans="1:12" s="83" customFormat="1" ht="16.5" thickTop="1" thickBot="1" x14ac:dyDescent="0.3">
      <c r="A130" s="84"/>
      <c r="C130" s="121"/>
      <c r="D130" s="79"/>
      <c r="E130" s="79"/>
      <c r="F130" s="79"/>
      <c r="G130" s="80"/>
      <c r="H130" s="80"/>
      <c r="I130" s="94"/>
      <c r="J130" s="94"/>
      <c r="K130" s="93"/>
      <c r="L130" s="95"/>
    </row>
    <row r="131" spans="1:12" ht="135.75" thickTop="1" x14ac:dyDescent="0.25">
      <c r="A131" s="84"/>
      <c r="B131" s="66" t="s">
        <v>118</v>
      </c>
      <c r="C131" s="142" t="s">
        <v>119</v>
      </c>
      <c r="D131" s="67">
        <v>0.26</v>
      </c>
      <c r="E131" s="67" t="s">
        <v>280</v>
      </c>
      <c r="F131" s="114" t="s">
        <v>229</v>
      </c>
      <c r="G131" s="68">
        <v>0.8</v>
      </c>
      <c r="H131" s="68"/>
      <c r="I131" s="70" t="s">
        <v>281</v>
      </c>
      <c r="J131" s="70"/>
      <c r="K131" s="68"/>
      <c r="L131" s="71">
        <v>82.7</v>
      </c>
    </row>
    <row r="132" spans="1:12" ht="75" x14ac:dyDescent="0.25">
      <c r="A132" s="84"/>
      <c r="B132" s="72"/>
      <c r="C132" s="126" t="s">
        <v>120</v>
      </c>
      <c r="D132" s="79">
        <v>0.25</v>
      </c>
      <c r="E132" s="137" t="s">
        <v>300</v>
      </c>
      <c r="F132" s="165" t="s">
        <v>229</v>
      </c>
      <c r="G132" s="119">
        <v>2.5</v>
      </c>
      <c r="H132" s="119"/>
      <c r="I132" s="75" t="s">
        <v>301</v>
      </c>
      <c r="J132" s="75" t="s">
        <v>302</v>
      </c>
      <c r="K132" s="75" t="s">
        <v>303</v>
      </c>
      <c r="L132" s="82">
        <v>258.5</v>
      </c>
    </row>
    <row r="133" spans="1:12" ht="210" x14ac:dyDescent="0.25">
      <c r="A133" s="105"/>
      <c r="B133" s="72"/>
      <c r="C133" s="126" t="s">
        <v>121</v>
      </c>
      <c r="D133" s="79">
        <v>0.24</v>
      </c>
      <c r="E133" s="79" t="s">
        <v>278</v>
      </c>
      <c r="F133" s="111" t="s">
        <v>229</v>
      </c>
      <c r="G133" s="80">
        <v>0.9</v>
      </c>
      <c r="H133" s="80"/>
      <c r="I133" s="81" t="s">
        <v>279</v>
      </c>
      <c r="J133" s="81"/>
      <c r="K133" s="80"/>
      <c r="L133" s="82">
        <v>93.05</v>
      </c>
    </row>
    <row r="134" spans="1:12" x14ac:dyDescent="0.25">
      <c r="A134" s="105"/>
      <c r="B134" s="72"/>
      <c r="C134" s="126"/>
      <c r="D134" s="79"/>
      <c r="E134" s="79"/>
      <c r="F134" s="79"/>
      <c r="G134" s="80"/>
      <c r="H134" s="80"/>
      <c r="I134" s="81"/>
      <c r="J134" s="81"/>
      <c r="K134" s="80"/>
      <c r="L134" s="82"/>
    </row>
    <row r="135" spans="1:12" s="83" customFormat="1" ht="15.75" thickBot="1" x14ac:dyDescent="0.3">
      <c r="A135" s="108"/>
      <c r="B135" s="88"/>
      <c r="C135" s="143" t="s">
        <v>139</v>
      </c>
      <c r="D135" s="90"/>
      <c r="E135" s="90"/>
      <c r="F135" s="90"/>
      <c r="G135" s="99"/>
      <c r="H135" s="99"/>
      <c r="I135" s="102"/>
      <c r="J135" s="102"/>
      <c r="K135" s="99"/>
      <c r="L135" s="109"/>
    </row>
    <row r="136" spans="1:12" ht="15.75" thickTop="1" x14ac:dyDescent="0.25"/>
    <row r="137" spans="1:12" ht="15.75" thickBot="1" x14ac:dyDescent="0.3">
      <c r="A137" s="110"/>
    </row>
    <row r="138" spans="1:12" ht="24.75" thickTop="1" thickBot="1" x14ac:dyDescent="0.3">
      <c r="A138" s="335" t="s">
        <v>228</v>
      </c>
      <c r="B138" s="336"/>
      <c r="C138" s="336"/>
      <c r="D138" s="336"/>
      <c r="E138" s="336"/>
      <c r="F138" s="336"/>
      <c r="G138" s="336"/>
      <c r="H138" s="336"/>
      <c r="I138" s="336"/>
      <c r="J138" s="336"/>
      <c r="K138" s="336"/>
      <c r="L138" s="337"/>
    </row>
    <row r="139" spans="1:12" ht="30.75" thickTop="1" x14ac:dyDescent="0.25">
      <c r="A139" s="112" t="s">
        <v>0</v>
      </c>
      <c r="B139" s="113" t="s">
        <v>1</v>
      </c>
      <c r="C139" s="113" t="s">
        <v>2</v>
      </c>
      <c r="D139" s="114"/>
      <c r="E139" s="114" t="s">
        <v>225</v>
      </c>
      <c r="F139" s="114" t="s">
        <v>226</v>
      </c>
      <c r="G139" s="70" t="s">
        <v>230</v>
      </c>
      <c r="H139" s="70" t="s">
        <v>235</v>
      </c>
      <c r="I139" s="70" t="s">
        <v>232</v>
      </c>
      <c r="J139" s="70" t="s">
        <v>224</v>
      </c>
      <c r="K139" s="70" t="s">
        <v>222</v>
      </c>
      <c r="L139" s="115" t="s">
        <v>223</v>
      </c>
    </row>
    <row r="140" spans="1:12" ht="60" x14ac:dyDescent="0.25">
      <c r="A140" s="169" t="s">
        <v>241</v>
      </c>
      <c r="B140" s="169" t="s">
        <v>238</v>
      </c>
      <c r="C140" s="170" t="s">
        <v>233</v>
      </c>
      <c r="D140" s="171"/>
      <c r="E140" s="171" t="s">
        <v>236</v>
      </c>
      <c r="F140" s="172" t="s">
        <v>229</v>
      </c>
      <c r="G140" s="173">
        <v>15.5</v>
      </c>
      <c r="H140" s="173">
        <v>49</v>
      </c>
      <c r="I140" s="174" t="s">
        <v>321</v>
      </c>
      <c r="J140" s="174" t="s">
        <v>320</v>
      </c>
      <c r="K140" s="173"/>
      <c r="L140" s="175">
        <v>1888.91</v>
      </c>
    </row>
    <row r="141" spans="1:12" ht="60" x14ac:dyDescent="0.25">
      <c r="A141" s="169" t="s">
        <v>241</v>
      </c>
      <c r="B141" s="169" t="s">
        <v>238</v>
      </c>
      <c r="C141" s="170" t="s">
        <v>234</v>
      </c>
      <c r="D141" s="171"/>
      <c r="E141" s="171" t="s">
        <v>237</v>
      </c>
      <c r="F141" s="172" t="s">
        <v>229</v>
      </c>
      <c r="G141" s="173">
        <v>34</v>
      </c>
      <c r="H141" s="173">
        <v>86.7</v>
      </c>
      <c r="I141" s="174" t="s">
        <v>322</v>
      </c>
      <c r="J141" s="174" t="s">
        <v>323</v>
      </c>
      <c r="K141" s="173"/>
      <c r="L141" s="175">
        <v>3032.21</v>
      </c>
    </row>
    <row r="142" spans="1:12" ht="60" x14ac:dyDescent="0.25">
      <c r="A142" s="169" t="s">
        <v>241</v>
      </c>
      <c r="B142" s="169" t="s">
        <v>238</v>
      </c>
      <c r="C142" s="170" t="s">
        <v>248</v>
      </c>
      <c r="D142" s="171"/>
      <c r="E142" s="171" t="s">
        <v>247</v>
      </c>
      <c r="F142" s="172" t="s">
        <v>229</v>
      </c>
      <c r="G142" s="173">
        <v>25</v>
      </c>
      <c r="H142" s="173">
        <v>33</v>
      </c>
      <c r="I142" s="174" t="s">
        <v>249</v>
      </c>
      <c r="J142" s="174" t="s">
        <v>324</v>
      </c>
      <c r="K142" s="173"/>
      <c r="L142" s="175">
        <v>1418.95</v>
      </c>
    </row>
    <row r="143" spans="1:12" ht="165" x14ac:dyDescent="0.25">
      <c r="A143" s="169" t="s">
        <v>240</v>
      </c>
      <c r="B143" s="169" t="s">
        <v>239</v>
      </c>
      <c r="C143" s="170" t="s">
        <v>261</v>
      </c>
      <c r="D143" s="171"/>
      <c r="E143" s="171" t="s">
        <v>262</v>
      </c>
      <c r="F143" s="172" t="s">
        <v>229</v>
      </c>
      <c r="G143" s="174" t="s">
        <v>263</v>
      </c>
      <c r="H143" s="173">
        <v>111.81</v>
      </c>
      <c r="I143" s="174" t="s">
        <v>325</v>
      </c>
      <c r="J143" s="174" t="s">
        <v>326</v>
      </c>
      <c r="K143" s="174" t="s">
        <v>264</v>
      </c>
      <c r="L143" s="175"/>
    </row>
    <row r="144" spans="1:12" ht="120" x14ac:dyDescent="0.25">
      <c r="A144" s="169" t="s">
        <v>241</v>
      </c>
      <c r="B144" s="169" t="s">
        <v>274</v>
      </c>
      <c r="C144" s="170" t="s">
        <v>343</v>
      </c>
      <c r="D144" s="171"/>
      <c r="E144" s="171" t="s">
        <v>275</v>
      </c>
      <c r="F144" s="172" t="s">
        <v>229</v>
      </c>
      <c r="G144" s="174" t="s">
        <v>276</v>
      </c>
      <c r="H144" s="173">
        <v>1171.43</v>
      </c>
      <c r="I144" s="174" t="s">
        <v>348</v>
      </c>
      <c r="J144" s="174" t="s">
        <v>253</v>
      </c>
      <c r="K144" s="174" t="s">
        <v>277</v>
      </c>
      <c r="L144" s="175">
        <v>50547.19</v>
      </c>
    </row>
    <row r="145" spans="1:12" ht="90" x14ac:dyDescent="0.25">
      <c r="A145" s="169" t="s">
        <v>240</v>
      </c>
      <c r="B145" s="169" t="s">
        <v>274</v>
      </c>
      <c r="C145" s="170" t="s">
        <v>344</v>
      </c>
      <c r="D145" s="171"/>
      <c r="E145" s="172" t="s">
        <v>349</v>
      </c>
      <c r="F145" s="172" t="s">
        <v>229</v>
      </c>
      <c r="G145" s="174" t="s">
        <v>345</v>
      </c>
      <c r="H145" s="173">
        <v>510.05</v>
      </c>
      <c r="I145" s="174" t="s">
        <v>346</v>
      </c>
      <c r="J145" s="174" t="s">
        <v>347</v>
      </c>
      <c r="K145" s="174" t="s">
        <v>277</v>
      </c>
      <c r="L145" s="175"/>
    </row>
    <row r="146" spans="1:12" ht="60.75" x14ac:dyDescent="0.25">
      <c r="A146" s="176" t="s">
        <v>241</v>
      </c>
      <c r="B146" s="176" t="s">
        <v>274</v>
      </c>
      <c r="C146" s="177" t="s">
        <v>342</v>
      </c>
      <c r="D146" s="178"/>
      <c r="E146" s="178" t="s">
        <v>275</v>
      </c>
      <c r="F146" s="179" t="s">
        <v>229</v>
      </c>
      <c r="G146" s="180"/>
      <c r="H146" s="181"/>
      <c r="I146" s="180"/>
      <c r="J146" s="180"/>
      <c r="K146" s="181"/>
      <c r="L146" s="182">
        <v>29124.71</v>
      </c>
    </row>
    <row r="147" spans="1:12" ht="60" x14ac:dyDescent="0.25">
      <c r="A147" s="169" t="s">
        <v>241</v>
      </c>
      <c r="B147" s="169" t="s">
        <v>238</v>
      </c>
      <c r="C147" s="170" t="s">
        <v>292</v>
      </c>
      <c r="D147" s="171"/>
      <c r="E147" s="171" t="s">
        <v>291</v>
      </c>
      <c r="F147" s="172" t="s">
        <v>229</v>
      </c>
      <c r="G147" s="174" t="s">
        <v>293</v>
      </c>
      <c r="H147" s="173">
        <v>97.06</v>
      </c>
      <c r="I147" s="174" t="s">
        <v>294</v>
      </c>
      <c r="J147" s="174" t="s">
        <v>327</v>
      </c>
      <c r="K147" s="173"/>
      <c r="L147" s="175">
        <v>3400.33</v>
      </c>
    </row>
    <row r="148" spans="1:12" ht="120" x14ac:dyDescent="0.25">
      <c r="A148" s="169" t="s">
        <v>240</v>
      </c>
      <c r="B148" s="169" t="s">
        <v>239</v>
      </c>
      <c r="C148" s="170" t="s">
        <v>328</v>
      </c>
      <c r="D148" s="171"/>
      <c r="E148" s="171" t="s">
        <v>313</v>
      </c>
      <c r="F148" s="172" t="s">
        <v>229</v>
      </c>
      <c r="G148" s="174" t="s">
        <v>329</v>
      </c>
      <c r="H148" s="173">
        <v>31</v>
      </c>
      <c r="I148" s="174" t="s">
        <v>330</v>
      </c>
      <c r="J148" s="174" t="s">
        <v>331</v>
      </c>
      <c r="K148" s="173"/>
      <c r="L148" s="175"/>
    </row>
    <row r="149" spans="1:12" ht="60" x14ac:dyDescent="0.25">
      <c r="A149" s="169" t="s">
        <v>241</v>
      </c>
      <c r="B149" s="169" t="s">
        <v>238</v>
      </c>
      <c r="C149" s="170" t="s">
        <v>332</v>
      </c>
      <c r="D149" s="171"/>
      <c r="E149" s="171" t="s">
        <v>314</v>
      </c>
      <c r="F149" s="172" t="s">
        <v>229</v>
      </c>
      <c r="G149" s="174" t="s">
        <v>333</v>
      </c>
      <c r="H149" s="174" t="s">
        <v>334</v>
      </c>
      <c r="I149" s="174" t="s">
        <v>335</v>
      </c>
      <c r="J149" s="174" t="s">
        <v>336</v>
      </c>
      <c r="K149" s="173"/>
      <c r="L149" s="175"/>
    </row>
    <row r="150" spans="1:12" ht="60" x14ac:dyDescent="0.25">
      <c r="A150" s="169" t="s">
        <v>240</v>
      </c>
      <c r="B150" s="169" t="s">
        <v>239</v>
      </c>
      <c r="C150" s="170" t="s">
        <v>315</v>
      </c>
      <c r="D150" s="171"/>
      <c r="E150" s="171" t="s">
        <v>316</v>
      </c>
      <c r="F150" s="172" t="s">
        <v>229</v>
      </c>
      <c r="G150" s="174" t="s">
        <v>317</v>
      </c>
      <c r="H150" s="174" t="s">
        <v>318</v>
      </c>
      <c r="I150" s="174" t="s">
        <v>319</v>
      </c>
      <c r="J150" s="174"/>
      <c r="K150" s="173"/>
      <c r="L150" s="175"/>
    </row>
    <row r="151" spans="1:12" ht="75" x14ac:dyDescent="0.25">
      <c r="A151" s="169" t="s">
        <v>240</v>
      </c>
      <c r="B151" s="169" t="s">
        <v>239</v>
      </c>
      <c r="C151" s="170" t="s">
        <v>337</v>
      </c>
      <c r="D151" s="171"/>
      <c r="E151" s="171" t="s">
        <v>338</v>
      </c>
      <c r="F151" s="172" t="s">
        <v>229</v>
      </c>
      <c r="G151" s="174" t="s">
        <v>339</v>
      </c>
      <c r="H151" s="173">
        <v>23.53</v>
      </c>
      <c r="I151" s="174" t="s">
        <v>340</v>
      </c>
      <c r="J151" s="174" t="s">
        <v>341</v>
      </c>
      <c r="K151" s="173"/>
      <c r="L151" s="175"/>
    </row>
    <row r="156" spans="1:12" ht="15.75" thickBot="1" x14ac:dyDescent="0.3"/>
    <row r="157" spans="1:12" ht="24.75" thickTop="1" thickBot="1" x14ac:dyDescent="0.3">
      <c r="A157" s="335" t="s">
        <v>252</v>
      </c>
      <c r="B157" s="336"/>
      <c r="C157" s="336"/>
      <c r="D157" s="336"/>
      <c r="E157" s="336"/>
      <c r="F157" s="336"/>
      <c r="G157" s="336"/>
      <c r="H157" s="336"/>
      <c r="I157" s="336"/>
      <c r="J157" s="336"/>
      <c r="K157" s="336"/>
      <c r="L157" s="337"/>
    </row>
    <row r="158" spans="1:12" ht="30.75" thickTop="1" x14ac:dyDescent="0.25">
      <c r="A158" s="112" t="s">
        <v>0</v>
      </c>
      <c r="B158" s="113" t="s">
        <v>1</v>
      </c>
      <c r="C158" s="113" t="s">
        <v>2</v>
      </c>
      <c r="D158" s="114"/>
      <c r="E158" s="114" t="s">
        <v>225</v>
      </c>
      <c r="F158" s="114" t="s">
        <v>226</v>
      </c>
      <c r="G158" s="70" t="s">
        <v>230</v>
      </c>
      <c r="H158" s="70" t="s">
        <v>235</v>
      </c>
      <c r="I158" s="70" t="s">
        <v>232</v>
      </c>
      <c r="J158" s="70" t="s">
        <v>224</v>
      </c>
      <c r="K158" s="70" t="s">
        <v>222</v>
      </c>
      <c r="L158" s="115" t="s">
        <v>223</v>
      </c>
    </row>
    <row r="159" spans="1:12" ht="75" x14ac:dyDescent="0.25">
      <c r="A159" s="69" t="s">
        <v>258</v>
      </c>
      <c r="B159" s="69" t="s">
        <v>259</v>
      </c>
      <c r="C159" s="116" t="s">
        <v>265</v>
      </c>
      <c r="E159" s="111" t="s">
        <v>260</v>
      </c>
    </row>
    <row r="160" spans="1:12" ht="75" x14ac:dyDescent="0.25">
      <c r="A160" s="69" t="s">
        <v>241</v>
      </c>
      <c r="B160" s="69" t="s">
        <v>238</v>
      </c>
      <c r="C160" s="116" t="s">
        <v>266</v>
      </c>
      <c r="E160" s="73" t="s">
        <v>271</v>
      </c>
      <c r="L160" s="76">
        <v>106.66</v>
      </c>
    </row>
    <row r="161" spans="1:12" ht="75" x14ac:dyDescent="0.25">
      <c r="A161" s="69" t="s">
        <v>241</v>
      </c>
      <c r="B161" s="69" t="s">
        <v>238</v>
      </c>
      <c r="C161" s="116" t="s">
        <v>267</v>
      </c>
      <c r="E161" s="73" t="s">
        <v>268</v>
      </c>
      <c r="L161" s="76">
        <v>213.34</v>
      </c>
    </row>
    <row r="162" spans="1:12" ht="75" x14ac:dyDescent="0.25">
      <c r="A162" s="69" t="s">
        <v>241</v>
      </c>
      <c r="B162" s="69" t="s">
        <v>238</v>
      </c>
      <c r="C162" s="116" t="s">
        <v>270</v>
      </c>
      <c r="E162" s="73" t="s">
        <v>269</v>
      </c>
      <c r="L162" s="76">
        <v>106.66</v>
      </c>
    </row>
    <row r="163" spans="1:12" ht="90" x14ac:dyDescent="0.25">
      <c r="A163" s="69" t="s">
        <v>241</v>
      </c>
      <c r="B163" s="69" t="s">
        <v>238</v>
      </c>
      <c r="C163" s="116" t="s">
        <v>273</v>
      </c>
      <c r="E163" s="73" t="s">
        <v>272</v>
      </c>
      <c r="L163" s="76">
        <v>319.99</v>
      </c>
    </row>
    <row r="164" spans="1:12" ht="75" x14ac:dyDescent="0.25">
      <c r="A164" s="69" t="s">
        <v>241</v>
      </c>
      <c r="B164" s="69" t="s">
        <v>259</v>
      </c>
      <c r="C164" s="116" t="s">
        <v>310</v>
      </c>
      <c r="E164" s="73" t="s">
        <v>309</v>
      </c>
      <c r="I164" s="75" t="s">
        <v>311</v>
      </c>
      <c r="J164" s="75" t="s">
        <v>312</v>
      </c>
      <c r="L164" s="76">
        <v>62.13</v>
      </c>
    </row>
    <row r="171" spans="1:12" ht="26.25" x14ac:dyDescent="0.25">
      <c r="L171" s="157">
        <f>SUM(L4:L170)</f>
        <v>111957.13</v>
      </c>
    </row>
  </sheetData>
  <mergeCells count="2">
    <mergeCell ref="A138:L138"/>
    <mergeCell ref="A157:L157"/>
  </mergeCells>
  <pageMargins left="0.70866141732283472" right="0.70866141732283472" top="0.74803149606299213" bottom="0.74803149606299213" header="0.31496062992125984" footer="0.31496062992125984"/>
  <pageSetup paperSize="8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aprile</vt:lpstr>
      <vt:lpstr>maggio</vt:lpstr>
      <vt:lpstr>giugno</vt:lpstr>
      <vt:lpstr>luglio</vt:lpstr>
      <vt:lpstr>agosto</vt:lpstr>
      <vt:lpstr>settembre</vt:lpstr>
      <vt:lpstr>TOTALE FONTI 2020</vt:lpstr>
      <vt:lpstr>SUPERFICI</vt:lpstr>
      <vt:lpstr>CANONI E CONCESSIONI</vt:lpstr>
      <vt:lpstr>indice irriguo zona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Liviero</dc:creator>
  <cp:lastModifiedBy>damiano solati</cp:lastModifiedBy>
  <cp:lastPrinted>2020-07-23T06:53:42Z</cp:lastPrinted>
  <dcterms:created xsi:type="dcterms:W3CDTF">2019-07-12T06:48:03Z</dcterms:created>
  <dcterms:modified xsi:type="dcterms:W3CDTF">2022-05-09T06:55:41Z</dcterms:modified>
</cp:coreProperties>
</file>